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31" activeTab="15"/>
  </bookViews>
  <sheets>
    <sheet name="свод округл" sheetId="1" r:id="rId1"/>
    <sheet name="U18" sheetId="2" r:id="rId2"/>
    <sheet name="U17" sheetId="3" r:id="rId3"/>
    <sheet name="U16 " sheetId="4" r:id="rId4"/>
    <sheet name="U15" sheetId="5" r:id="rId5"/>
    <sheet name="U14" sheetId="6" r:id="rId6"/>
    <sheet name="U13" sheetId="7" r:id="rId7"/>
    <sheet name="U12" sheetId="8" r:id="rId8"/>
    <sheet name="U11" sheetId="9" r:id="rId9"/>
    <sheet name="U10" sheetId="10" r:id="rId10"/>
    <sheet name="U9 " sheetId="11" r:id="rId11"/>
    <sheet name="U8" sheetId="12" r:id="rId12"/>
    <sheet name="U7 " sheetId="13" r:id="rId13"/>
    <sheet name="U6" sheetId="14" r:id="rId14"/>
    <sheet name="U5" sheetId="15" r:id="rId15"/>
    <sheet name="U4" sheetId="16" r:id="rId16"/>
    <sheet name="U3" sheetId="17" r:id="rId17"/>
    <sheet name="U2" sheetId="18" r:id="rId18"/>
    <sheet name="U1" sheetId="19" r:id="rId19"/>
    <sheet name="свод" sheetId="20" r:id="rId20"/>
  </sheets>
  <externalReferences>
    <externalReference r:id="rId23"/>
  </externalReferences>
  <definedNames>
    <definedName name="_Hlk497918032" localSheetId="17">'U2'!$H$12</definedName>
    <definedName name="_Hlk499129119" localSheetId="17">'U2'!$H$23</definedName>
  </definedNames>
  <calcPr fullCalcOnLoad="1"/>
</workbook>
</file>

<file path=xl/sharedStrings.xml><?xml version="1.0" encoding="utf-8"?>
<sst xmlns="http://schemas.openxmlformats.org/spreadsheetml/2006/main" count="843" uniqueCount="280">
  <si>
    <t>№</t>
  </si>
  <si>
    <t>Наименование МО</t>
  </si>
  <si>
    <r>
      <t xml:space="preserve">U18
</t>
    </r>
    <r>
      <rPr>
        <sz val="12"/>
        <rFont val="Arial"/>
        <family val="2"/>
      </rPr>
      <t>(0-нет/1-есть)</t>
    </r>
  </si>
  <si>
    <t>удельный вес индикатора</t>
  </si>
  <si>
    <t>индикатор U18</t>
  </si>
  <si>
    <t>МО СП Байкало - Кударинское</t>
  </si>
  <si>
    <t>МО СП Большереченское</t>
  </si>
  <si>
    <t>МО СП Брянское</t>
  </si>
  <si>
    <t>МО СП Выдринское</t>
  </si>
  <si>
    <t>МО СП Кабанское</t>
  </si>
  <si>
    <t>МО СП Клюевское</t>
  </si>
  <si>
    <t>МО СП Колесовское</t>
  </si>
  <si>
    <t>МО СП Корсаковское</t>
  </si>
  <si>
    <t>МО СП Красноярское</t>
  </si>
  <si>
    <t>МО СП Оймурское</t>
  </si>
  <si>
    <t>МО СП Посольское</t>
  </si>
  <si>
    <t>МО СП Ранжуровское</t>
  </si>
  <si>
    <t>МО СП Сухинское</t>
  </si>
  <si>
    <t>МО СП Твороговское</t>
  </si>
  <si>
    <t>МО СП Шергинское</t>
  </si>
  <si>
    <t>МО ГП Бабушкинское</t>
  </si>
  <si>
    <t>МО ГП Каменское</t>
  </si>
  <si>
    <t>МО ГП Селенгинское</t>
  </si>
  <si>
    <t>МО ГП Танхойское</t>
  </si>
  <si>
    <r>
      <t xml:space="preserve">U17
</t>
    </r>
    <r>
      <rPr>
        <sz val="12"/>
        <rFont val="Arial"/>
        <family val="2"/>
      </rPr>
      <t>(0-нет/1-есть)</t>
    </r>
  </si>
  <si>
    <t>индикатор U17</t>
  </si>
  <si>
    <r>
      <t xml:space="preserve">U16
</t>
    </r>
    <r>
      <rPr>
        <sz val="12"/>
        <rFont val="Arial"/>
        <family val="2"/>
      </rPr>
      <t>(0-нет/1-есть)</t>
    </r>
  </si>
  <si>
    <t>индикатор U16</t>
  </si>
  <si>
    <t>Расчет индикатора U15 " отношение объема долговых обязательств муниципальных унитарных предприятий поселения на 1 января текущего финансового года"</t>
  </si>
  <si>
    <t>Аi-  объем долговых обязательств МУП поселения на 1 января  текущего финансового года</t>
  </si>
  <si>
    <t>Bi- объем доходов бюджета муниципалиитета в отчетном финансовом году (за исключением субвенции из РБ)</t>
  </si>
  <si>
    <t>U15=Ai/Bi</t>
  </si>
  <si>
    <t xml:space="preserve">индикатор U15 </t>
  </si>
  <si>
    <t>Аi-  объем муниципального долга на 1 января текущего года</t>
  </si>
  <si>
    <t>U14=Ai/Bi</t>
  </si>
  <si>
    <t>индикатор U14</t>
  </si>
  <si>
    <t>Наименование</t>
  </si>
  <si>
    <t>индикатор U13</t>
  </si>
  <si>
    <t>Расчет индикатора U12 "Нарушения бюджетного законодательства при исполнении бюджета и наличие распоряжений о приостановлении предоставления МБТ"</t>
  </si>
  <si>
    <t>Распоряжения о приостановлении МБТ</t>
  </si>
  <si>
    <t>индикатор U12</t>
  </si>
  <si>
    <t xml:space="preserve">не было </t>
  </si>
  <si>
    <t>Расчет индикатора U11 "формирование муниципальных заданий на предоставление муниципальных услуг юридическим и физическим лицам"</t>
  </si>
  <si>
    <t>U15</t>
  </si>
  <si>
    <t>индикатор U11</t>
  </si>
  <si>
    <t>Муниципальное автономное учреждение «Брянский информационно – культурный центр»</t>
  </si>
  <si>
    <t xml:space="preserve"> Муниципальное автономное учреждение культуры «Центр этнической культуры байкалокударинских бурят Администрации МО СП «Корсаковское»</t>
  </si>
  <si>
    <t>Муниципальное автономное учреждение "Посольский информационно культурный центр"</t>
  </si>
  <si>
    <t xml:space="preserve"> Муниципальное автономное учреждение «Бабушкинский информационно – культурный центр»</t>
  </si>
  <si>
    <t>Муниципальное автономное учреждение "Комитет по делам молодежи, культуре и спорту Администрации  муниципального образования городского поселения "Каменское" Кабанского района Республики Бурятия</t>
  </si>
  <si>
    <t>Муниципальное автономное учреждение  Культурно -досуговый центр "Жемчужина</t>
  </si>
  <si>
    <t>Расчет индикатора U10 " соблюдение норматива формирования расходов на оплату труда"</t>
  </si>
  <si>
    <t>U10</t>
  </si>
  <si>
    <t>индикатор U10</t>
  </si>
  <si>
    <t>Годовой объем расходов бюджета на оплату коммунальных услуг за отчетный период</t>
  </si>
  <si>
    <t>В - среднемесячный объем расходов бюджета на оплату коммунальных услуг за отчетный период</t>
  </si>
  <si>
    <t>U9= (An-An-1)/B*100</t>
  </si>
  <si>
    <t>индикатор U9</t>
  </si>
  <si>
    <t>0% -1,6 балла</t>
  </si>
  <si>
    <t>от 0% до 0,3% -1,3 балла</t>
  </si>
  <si>
    <t>от 0,3% до 1% -1 балл</t>
  </si>
  <si>
    <t>от 1% до 1,5% -0,5 балл</t>
  </si>
  <si>
    <t>от 1,5% и выше -0 баллов</t>
  </si>
  <si>
    <t>Расчет индикатора U8 "объем кредиторской задолжености по выплате заработной платы с начислениями на нее по бюджету муниципалитета</t>
  </si>
  <si>
    <t>U9</t>
  </si>
  <si>
    <t>годовой объем расходов бюджета по 213 статье за отчетный период</t>
  </si>
  <si>
    <t>В - среднемесячный объем расходов бюджета по начислениям на оплату труда за отчетный период</t>
  </si>
  <si>
    <t>U8= (An-An-1)/B*100</t>
  </si>
  <si>
    <t>индикатор U8</t>
  </si>
  <si>
    <t>Расчет индикатора U7 отношение объема кредиторской задолженности муниципалитета к объему расходов бюджета муниципалитета</t>
  </si>
  <si>
    <t>кредиторская задолженность на конец отчетного периода Ai</t>
  </si>
  <si>
    <t>объем расходов бюджета за исключением субвенций Bi</t>
  </si>
  <si>
    <t>U7=Ai/Bi*100</t>
  </si>
  <si>
    <t>от1% до 1,5% -0,5 балл</t>
  </si>
  <si>
    <t>от1,5% и выше -0 баллов</t>
  </si>
  <si>
    <t>Расчет индикатора U6 "Исполнение бюджета муниципалитета по доходам, без учета безвозмездных поступлений из других бюджетов</t>
  </si>
  <si>
    <t>динамика увеличения (снижения) плановых назначений (%)</t>
  </si>
  <si>
    <t>индикатор U6</t>
  </si>
  <si>
    <t>Снижение доходов</t>
  </si>
  <si>
    <t>Увеличение доходов</t>
  </si>
  <si>
    <t>от 0% до 5% -1 балла</t>
  </si>
  <si>
    <t>от 5% и выше -2 балла</t>
  </si>
  <si>
    <t>от 5% и выше -0 баллов</t>
  </si>
  <si>
    <t>от 0% до 5% -1,5 балла</t>
  </si>
  <si>
    <t>Расчет индикатора U5 "Зависимость бюджета от финансовой помощи"</t>
  </si>
  <si>
    <t>А (доходы от безвозмездных перечислений, за исключением субвенции</t>
  </si>
  <si>
    <t>В(всего доходов за исключением субвенции)</t>
  </si>
  <si>
    <t>В (налоговые и неналоговые доходы за исключением субвенции</t>
  </si>
  <si>
    <t>А (доходы от безвозмездных перечислений, за исключением субвенции на осуществление полномочий МО (дотация +ИМБТ)</t>
  </si>
  <si>
    <t>Доля собственных доходов поселения в общей массе доходов</t>
  </si>
  <si>
    <t xml:space="preserve">Доля МБТ к налоговым и неналоговым доходам </t>
  </si>
  <si>
    <t>U5=А/В*100</t>
  </si>
  <si>
    <t>индикатор U5</t>
  </si>
  <si>
    <t>от 0-30% -1,6балла</t>
  </si>
  <si>
    <t>от 30-50% -1,0 балл</t>
  </si>
  <si>
    <t>от 50 до 70% -0,5 балла</t>
  </si>
  <si>
    <t>от 70% и выше  - 0 баллов</t>
  </si>
  <si>
    <t>Расчет индикатора U4 "отклонение объема расходов бюджета муниципалитета в отчетном периоде к первоначально утвержденным плановым назначениям"</t>
  </si>
  <si>
    <t>А1</t>
  </si>
  <si>
    <t>А2</t>
  </si>
  <si>
    <t>А3</t>
  </si>
  <si>
    <t>А4</t>
  </si>
  <si>
    <t>U4=А4/((А3+А2+А1)/3))*100-100</t>
  </si>
  <si>
    <t>индикатор U4</t>
  </si>
  <si>
    <t>от 0% до 1% -1,6 балла</t>
  </si>
  <si>
    <t>от 1% до 3% -1,0 балл</t>
  </si>
  <si>
    <t>от 3% до 6% -0,5 балл</t>
  </si>
  <si>
    <t>от 6% и выше -0 баллов</t>
  </si>
  <si>
    <t>Расчет индикатора U3 уровень дефицита бюджета муниципалитета в объеме доходов</t>
  </si>
  <si>
    <t>U3</t>
  </si>
  <si>
    <t>объем  поступления доходов бюджета без учета субвенций (А)</t>
  </si>
  <si>
    <t>всего расходов бюджета  с учетом прироста кредиторской задолженности за исключением субвенции(В)</t>
  </si>
  <si>
    <t>МО СП «Байкало — Кударинское»</t>
  </si>
  <si>
    <t>МО СП «Большереченское»</t>
  </si>
  <si>
    <t>от 0% до 1% -1,5 балла</t>
  </si>
  <si>
    <t>от 3% до 5% -0,5 баллов</t>
  </si>
  <si>
    <t>U2</t>
  </si>
  <si>
    <t>индикатор U2</t>
  </si>
  <si>
    <t>Заключение КСП МО "Кабанский район"  дата</t>
  </si>
  <si>
    <t>заключение Министерства финансов по решению</t>
  </si>
  <si>
    <t>не было</t>
  </si>
  <si>
    <t>Расчет индикатора U1 "утверждение бюджета муниципалитета на очередной финансовый год и на плановый период</t>
  </si>
  <si>
    <t xml:space="preserve">решение о бюджете муниципалитета </t>
  </si>
  <si>
    <t>U1</t>
  </si>
  <si>
    <t xml:space="preserve">индикатор U1 </t>
  </si>
  <si>
    <t>утверждение бюджета муницпалитета на очередной финансовый год</t>
  </si>
  <si>
    <t>утверждение и составление проекта бюджета на очередной финансовый год и на плановый период и соответсвие его требованиям бюджетного законодательства</t>
  </si>
  <si>
    <t>уровень дефицита бюджета муниципалитета в общем объеме доходов</t>
  </si>
  <si>
    <t>отклонение объема расходов бюджета муниципалитета в отчетном периоде к первоначально утвержденным плановым назначениям</t>
  </si>
  <si>
    <t>Зависимость бюджета от финансовой помощи</t>
  </si>
  <si>
    <t>утверждение бюджета муниципалитета по доходам без учета безвозмездных поступлений из других бюджетов на очередной финансовый год</t>
  </si>
  <si>
    <t>Качество бюджетного планирования</t>
  </si>
  <si>
    <t>отношение объема кредиторской задолженности муниципалитета к общему объему расходов</t>
  </si>
  <si>
    <t>объем кредиторской задолженности по выплате заработной платы с начислениями на нее по бюджету муниципалитета</t>
  </si>
  <si>
    <t>объем кредиторской задолженности по оплате коммунальных услуг по бюджету муниципалитета</t>
  </si>
  <si>
    <t>соблюдение норматива расходов на оплату труда</t>
  </si>
  <si>
    <t>формирование муниципальных заданий на предоставление муниципальных услуг юридическим и физическим лицам</t>
  </si>
  <si>
    <t>нарушение бюджетного законодательства при исполнении бюджета и наличие распоряжений о приоставнолении предоставления МБТ</t>
  </si>
  <si>
    <t>Качество исполнения бюджета</t>
  </si>
  <si>
    <t>Муниципальное учреждение без долгов</t>
  </si>
  <si>
    <t>Уровень долговой нагрузки на муниципальный бюджет</t>
  </si>
  <si>
    <t>Отношение объема долговых обязательств муниципальных унитарных предприятий муниципалитета к объему доходов бюджета муниципалитета</t>
  </si>
  <si>
    <t>качество управления долговыми обязательствами</t>
  </si>
  <si>
    <t>Размещение на официальных сайтах органов местного самоуправления муниицпалитетов решения обюджетет и отчета о результатах деятельности финансового органа муниципалитетат за отчетный финансовый год</t>
  </si>
  <si>
    <t>Ежемесячное размещение на официальных сайтах органов местного самоуправления муниципалитетов отчетов об исполнении бюджета муниципалитета</t>
  </si>
  <si>
    <t>Проведение пубичных слушаний по проекту бюджета муниципалитета и проекту отчета об исполнении бюджета муниципалитета в соответсвии с установленным порядком</t>
  </si>
  <si>
    <t>степень прозрачности бюджета</t>
  </si>
  <si>
    <t>Итоговый бал</t>
  </si>
  <si>
    <t>U4</t>
  </si>
  <si>
    <t>U5</t>
  </si>
  <si>
    <t>U6</t>
  </si>
  <si>
    <t>U7</t>
  </si>
  <si>
    <t>U8</t>
  </si>
  <si>
    <t>U11</t>
  </si>
  <si>
    <t>U12</t>
  </si>
  <si>
    <t>U13</t>
  </si>
  <si>
    <t>U14</t>
  </si>
  <si>
    <t>U16</t>
  </si>
  <si>
    <t>U17</t>
  </si>
  <si>
    <t>U18</t>
  </si>
  <si>
    <t>Индикатор собираемости</t>
  </si>
  <si>
    <t xml:space="preserve">Снижение задолженности </t>
  </si>
  <si>
    <t>Итого баллов</t>
  </si>
  <si>
    <t>Место</t>
  </si>
  <si>
    <t>Инвента-ризация</t>
  </si>
  <si>
    <t>Расчет индикатора U9 объем кредиторской задолженности по оплате коммунальных услуг по бюджету муниципалитета</t>
  </si>
  <si>
    <t>годовой объем расходов бюджета по 211, 213 статьям за отчетный период</t>
  </si>
  <si>
    <t xml:space="preserve"> U14</t>
  </si>
  <si>
    <t xml:space="preserve"> U15</t>
  </si>
  <si>
    <t xml:space="preserve"> U9</t>
  </si>
  <si>
    <t xml:space="preserve"> U8</t>
  </si>
  <si>
    <t xml:space="preserve"> U6</t>
  </si>
  <si>
    <t xml:space="preserve"> U5</t>
  </si>
  <si>
    <t xml:space="preserve"> U3</t>
  </si>
  <si>
    <t xml:space="preserve"> U4</t>
  </si>
  <si>
    <t>Расчет индикатора U16 "размещение на официальных сайтах органов местного самоуправления муниципалитетов решения о бюджете и  отчета о результатах деятельности за отчетный год"</t>
  </si>
  <si>
    <t>Выводы и предложения согласно заключения КСП</t>
  </si>
  <si>
    <t>Итоговая таблица результатов  мониторинга и оценки качества управления муниципальными финансами в городских и сельских поселений Кабанского района за 2017 год.</t>
  </si>
  <si>
    <t>U3=(А+С)-(В+Д) /А*100</t>
  </si>
  <si>
    <t>индикатор U3</t>
  </si>
  <si>
    <t>http://www.kabansk.org/region/municipalities/vidrino/otchety-ob-ispolnenii-byudzheta.php</t>
  </si>
  <si>
    <t>http://www.kabansk.org/region/municipalities/kabansk/reports.php</t>
  </si>
  <si>
    <t>http://www.kabansk.org/region/municipalities/ranjurovo/otchety-ob-ispolnenii-byudzheta.php</t>
  </si>
  <si>
    <t>При наличии ссылка на сайт</t>
  </si>
  <si>
    <t>не представили информацию</t>
  </si>
  <si>
    <t>При наличии ссылка на сайт ( информация преоставляется муниципалитетами и размещенная на сайте)</t>
  </si>
  <si>
    <t xml:space="preserve">информация предоставляется муниципалитетами </t>
  </si>
  <si>
    <t>Примечание по расчету индикатора</t>
  </si>
  <si>
    <t xml:space="preserve">Место </t>
  </si>
  <si>
    <t>решения сессии Совета депутатов  МО СП «Байкало-Кударинское»  «О бюджете на 2019год и плановый период 2020 и 2021 годы»</t>
  </si>
  <si>
    <t xml:space="preserve">В нарушении ст. 184.2 Бюджетного кодекса РФ:
- прогноз основных характеристик не содержит показатель: дефицит (профицит) бюджета;
- Проект бюджета не содержит приложение с распределением бюджетных ассигнований по разделам и подразделам классификации расходов бюджета.
</t>
  </si>
  <si>
    <t>16.11.2018г.</t>
  </si>
  <si>
    <t>решения сессии Совета депутатов  МО СП «Большереченское» о бюджете на 2019г.</t>
  </si>
  <si>
    <t xml:space="preserve">Перечень документов, представленных одновременно с проектом решения не соответствуют бюджетному законодательству: 
- В нарушении ст. 173 БК РФ, отсутствует нормативно-правовой акт об одобрении Прогноза СЭР на 2019 год и на период до 2021 года. 
</t>
  </si>
  <si>
    <t>01.11.2018г.</t>
  </si>
  <si>
    <t xml:space="preserve">решения сессии Совета депутатов  МО СП «Брянское» о бюджете на 2019 г </t>
  </si>
  <si>
    <t xml:space="preserve">     Проект решения «О бюджете муниципального образования сельского поселения  Брянское» Кабанского района  на 2019 год» содержит основные характеристики бюджета. Текстовые статьи Проекта Решения в целом не противоречат бюджетному законодательству.</t>
  </si>
  <si>
    <t>13.11.2018г.</t>
  </si>
  <si>
    <t xml:space="preserve">Представленные, в составе документов к проекту бюджета МО СП «Выдринское» на 2019 год, «основные показатели, представляемые для разработки социально-экономического развития сельского поселения на 2019 и 2021 год» в части доходов и расходов консолидированного бюджета не соответствуют показателям проекта бюджета.
 Представленная пояснительная записка к среднесрочному плану не соответствует ст. 174 Бюджетного кодекса РФ.
</t>
  </si>
  <si>
    <t xml:space="preserve">решения сессии Совета депутатов  МО СП «Выдринское» о бюджете на 2019 г </t>
  </si>
  <si>
    <t>решения сессии Совета депутатов  МО СП «Кабанское» о бюджете на 2019 г  и плановый период 2020 и 2021 годов</t>
  </si>
  <si>
    <t>Проект решения «О бюджете муниципального образования сельского поселения «Кабанское» Кабанского района Республики Бурятия на 2019 год и на плановый период 2020-2021 годов»   содержит основные характеристики бюджета. Текстовые статьи в целом не противоречат бюджетному законодательству.</t>
  </si>
  <si>
    <t>15.11.2018г.</t>
  </si>
  <si>
    <t>12.11.2018г.</t>
  </si>
  <si>
    <t xml:space="preserve">решения сессии Совета депутатов  МО СП «Клюевское» о бюджете на 2019 г </t>
  </si>
  <si>
    <t xml:space="preserve">Перечень документов, представленных одновременно с проектом решения  не соответствует ст.184.2 Бюджетного кодекса РФ.
- Представленный Прогноз основных характеристик  бюджета муниципального образования СП «Клюевское» не содержит плановый период 2020 и 2021 год.
 В нарушении ст.174 Бюджетного кодекса среднесрочный финансовый план разработан на очередной финансовый год, тогда как «показатели среднесрочного финансового плана муниципального образования носят индикативный характер и могут быть изменены при разработке и утверждении среднесрочного плана муниципального образования на очередной финансовый год и плановый период».
 Кроме того в представленном средне-срочном финансовом плане отсутствует верхний предел муниципального долга по состоянию на 1 января года, следующего за очередным финансовым годом (очередным финансовым годом и каждым годом планового периода).
</t>
  </si>
  <si>
    <t>14.11.2018г.</t>
  </si>
  <si>
    <t xml:space="preserve">решения сессии Совета депутатов  МО СП «Колесовское» о бюджете на 2019 г </t>
  </si>
  <si>
    <t xml:space="preserve">В нарушении ст. 174 Бюджетного кодекса РФ представленный среднесрочный план поселения не содержит 
- дефицит (профицит) бюджета
- верхний предел муниципального долга.
В представленной пояснительной записке к среднесрочному плану МО СП «Колесовское» не приводится обоснование параметров среднесрочного финансового плана, в том числе их сопоставление с ранее одобренными параметрами с указанием причин планируемых изменений (п.3 ст. 174 БК РФ).
</t>
  </si>
  <si>
    <t xml:space="preserve">Перечень документов, представленных одновременно с проектом решения не соответствует ст.184.2 БК РФ.
- не представлен реестр источников доходов местного бюджета.
В нарушении ст.184.2  Бюджетного кодекса РФ  не представлен реестр источников доходов местного бюджета.
 Представленный среднесрочный финансовый план не соответствует ст. 174 Бюджетного кодекса РФ.
 Резервный фонд Администрации установлен в нарушении п.8 часть 1 ст.14 и  п.23 часть 1 ст.14 Федерального закона от 27.05.2014 г. № 136-ФЗ «О внесении изменений в статью 26.3 Федерального закона «Об общих принципах организации законодательных(представительных) и исполнительных органов государственной власти субъектов РФ,  Федерального закона №131-ФЗ  «Об общих принципах организации местного самоуправления в РФ»  и Закона РБ «Об организации местного самоуправления в РБ». 
</t>
  </si>
  <si>
    <t xml:space="preserve">решения сессии Совета депутатов  МО СП «Корсаковское» о бюджете на 2019 г </t>
  </si>
  <si>
    <t>решения сессии Совета депутатов  МО СП «Красноярское» о бюджете на 2019 г и плановый период 2020 и 2021 годов</t>
  </si>
  <si>
    <t xml:space="preserve">В нарушении ст. 184.2 Бюджетного кодекса РФ:
- прогноз основных характеристик не содержит показатель: дефицит (профицит) бюджета и показатели доходов 2021 года планового периода.
- Проект бюджета не содержит приложение с распределением бюджетных ассигнований по разделам и подразделам классификации расходов бюджета на плановый период.
</t>
  </si>
  <si>
    <t>решения сессии Совета депутатов  МО СП «Оймурское» о бюджете на 2019 г и плановый период 2020 и 2021 годов</t>
  </si>
  <si>
    <t xml:space="preserve">1. В нарушении ст.173 Бюджетного кодекса РФ к проекту бюджета не
представлена пояснительная записка к Прогнозу социально-экономического развития поселения на 2018-2020 год.
2.  В нарушении ст. 173 БК РФ, отсутствует нормативно-правовой акт
об одобрении Прогноза СЭР на 2019 год и на период до 2021 года
3. В нарушении ст. 184.2 Бюджетного Кодекса в составе документов, 
представленных к проекту бюджета отсутствует приложение «Распределение бюджетных ассигнований по разделам, подразделам, целевым статьям, группам видов расходов» на плановый период 2020 - 2021 годы.
4.Объём условно-утверждаемых расходов в приложении 9 «Ведомственная структура расходов местного  бюджета» на плановый период не установлена.
5. В нарушении Основных направлений бюджетной и налоговой политики  МО  СП «Оймурское» на 2019-2021годы  не выполнена задача  по «программно-целевому методу бюджетного планирования на основе муниципальных программ».
6. Оценка исполнения бюджета за 2018 год и плановые показатели проекта бюджета не соответствуют основным показателям социально-экономического развития поселения формы 2-П.
</t>
  </si>
  <si>
    <t>решения сессии Совета депутатов  МО СП «Посольское" о бюджете на 2019 г и плановый период 2020 и 2021 годов</t>
  </si>
  <si>
    <t xml:space="preserve">в нарушении ст.184.1 Бюджетного кодекса РФ одновременно с проектом бюджета не представлены:
- прогноз основных характеристик (общий объём доходов, общий объём расходов, дефицита (профицита) бюджета поселения на очередной финансовый год и плановый период).
КСП отмечает, что представленная  в составе документов к проекту бюджета пояснительная записка мало информативна, нет обоснований по снижению доходов от поступления земельного налога, сельскохозяйственного налога поступлений от самообложения граждан
</t>
  </si>
  <si>
    <t xml:space="preserve">решения сессии Совета депутатов  МО СП «Ранжуровское» о бюджете на 2019 г </t>
  </si>
  <si>
    <t xml:space="preserve">Перечень документов, представленных одновременно с проектом решения не  соответствует ст.184.2 БК РФ. 
Одновременно с проектом бюджета не представлены:
- реестры источников доходов местного бюджета.
- пояснительная записка к проекту бюджета;
- прогноз основных характеристик бюджета;
В нарушении ст. 173 Бюджетного кодекса не представлена пояснительные записка к Прогнозу СЭР поселения, в которой должны приводится обоснования параметров прогноза, в том числе их сопоставление с ранее утвержденными параметрами, с указанием причин и факторов прогнозируемых изменений.
В нарушении ст. 173 БК РФ, отсутствует нормативно-правовой акт об одобрении Прогноза СЭР на 2019 год и на период до 2021 года.
Проект бюджета на 2019 год сформирован без дефицита.
 Предельный объем муниципального долга в соответствии с проектом решения в течение 2019 года не должен превышать 0,0 тыс. руб. Предельный объем муниципального долга соответствует нормам Бюджетного кодекса РФ (ст.107).
 Контрольно-счетная палата отмечает, что в нарушении Основных направлений бюджетной и налоговой политики  МО  СП «Ранжуровское» на 2019 год не выполнена задача  по осуществлению ряда мероприятий, которые необходимо предусмотреть в программе реформирования муниципальных финансов сельского поселения. Важным направлением реформирования, наряду с введением бюджетирования, ориентированного на результат, должно стать внедрение практики разработки, утверждения и исполнения ведомственных программ. Проектом бюджета на 2019 год не предусмотрены расходы на реализацию  муниципальных программ.                        
</t>
  </si>
  <si>
    <t>решения сессии Совета депутатов  МО СП «Сухинское»  о бюджете на 2019 г и плановый период 2020 и 2021 годов</t>
  </si>
  <si>
    <t>02.11.2018г.</t>
  </si>
  <si>
    <t xml:space="preserve">Представленный проект бюджета МО СП "Сухинское" на 2019год и плановый период 2020 и 2021 годов не соответствует требованиям бюджетного законодательства.
  1. В нарушении ст. 173 БК РФ, отсутствует нормативно-правовой акт об одобрении Прогноза СЭР на 2019 год и на период до 2021 года.
2. В нарушении ст.265.2 Бюджетного кодекса РФ и Федерального закона 6-ФЗ от 07.02.2011 года не предусмотрены расходы на контрольно-счетный органа поселения. 
</t>
  </si>
  <si>
    <t xml:space="preserve">решения сессии Совета депутатов  МО СП «Твороговское» о бюджете на 2019 г </t>
  </si>
  <si>
    <t xml:space="preserve">В нарушении ст. 173 БК РФ, отсутствует нормативно-правовой акт об одобрении Прогноза СЭР на 2017 год и на период до 2019 года. </t>
  </si>
  <si>
    <t>решения сессии Совета депутатов  МО СП «Шергинское»  о бюджете на 2019 г и плановый период 2020 и 2021 годов</t>
  </si>
  <si>
    <t>КСП отмечает, что в нарушении ст.184.1  проект бюджета не содержит приложение с распределением бюджетных ассигнований по разделам и подразделам классификации расходов бюджетов на плановый период.
Представленная пояснительная записка к прогнозу социально экономического развития поселения мало информативна. 
В нарушении ст.184.1  проект бюджета не содержит приложение с распределением бюджетных ассигнований по разделам и подразделам классификации расходов бюджетов на плановый период</t>
  </si>
  <si>
    <t>28.11.2018г.</t>
  </si>
  <si>
    <t xml:space="preserve">решения сессии Совета депутатов  МО СП «Танхойское" о бюджете на 2019 г </t>
  </si>
  <si>
    <t xml:space="preserve">Проект решения о бюджете предоставлен в нарушении  сроков, установленных ст. 185 БК РФ и Положения «О бюджетном процессе в МО СП «Танхойское».  В нарушении ст.184.2 БК РФ одновременно с проектом бюджета не представлены:
- предварительные итоги социально-экономического развития поселения;
-прогноз основных характеристик лидо утвержденный среднесрочный финансовый план поселения;
- реестры источников доходов бюджетов бюджетной системы Российской Федерации (местной администрации).
Основные показатели Прогноза в части доходов безвозмездных поступлений и расходов не соответствуют значениям проекта бюджета.
 В нарушении п. 3 статьей 173 Бюджетного кодекса РФ  прогноз социально-экономического развития муниципального образования  не  одобрен местной администрацией.
В составе документов и материалов к проекту бюджета, представлены  Основные показатели, представляемые для разработки прогноза социально-экономического развития МО СП «Танхойское» на 2019-2021 годы. 
Необходимо отметить, что основные показатели Прогноза в части доходов безвозмездных поступлений и расходов не соответствуют значениям проекта бюджета.
Представленный проект бюджета МО СП " Танхойское " на 2019 год  не соответствует требованиям бюджетного законодательства.
</t>
  </si>
  <si>
    <t>решения сессии Совета депутатов  МО СП «Бабушкинское» о бюджете на 2019 г и плановый период 2020 и 2021 годов</t>
  </si>
  <si>
    <t>30.11.2018г.</t>
  </si>
  <si>
    <t xml:space="preserve">Проект представлен в нарушении сроков, установленных ст. 185 Бюджетного Кодекса РФ. (30.11.2018г.).
- В нарушении ст. 184.1 Бюджетного кодекса,  не представлены документы и материалы, предоставляемые одновременно с проектом бюджета. 
 Для подготовки Заключения на проект бюджета, необходимо  предоставить документы в соответствии с Бюджетным кодексом и Положением о бюджетном процессе в МО ГП «Бабушкинское».    
</t>
  </si>
  <si>
    <t>решения сессии Совета депутатов  МО СП «Каменское» о бюджете на 2019 г и плановый период 2020 и 2021 годов</t>
  </si>
  <si>
    <t>12.10.2018г.</t>
  </si>
  <si>
    <t xml:space="preserve">представленный в составе документов Прогноз СЭР МО ГП «Каменское» на 2019-2021 год составлен не в соответствии с Постановлением Правительства РФ от 14.11.2015 г. № 1234 «О порядке разработке, корректировки, осуществления мониторинга и контроля реализации прогноза социально-экономического развития РФ на среднесрочный период».
Кроме того, Прогнозные показатели СЭР городского поселения не соответствуют плановым назначениям проекта бюджета (налоговые и неналоговые доходы).
В нарушении ст. 173 БК РФ, отсутствует нормативно-правовой акт об одобрении Прогноза СЭР на период до 2021 года.
 В нарушении ст.184.2 БК РФ к проекту бюджета не представлен паспорт муниципальной программы «Забота о старости». 
В нарушении ст.184.1 БК РФ не представлен реестр источников доходов бюджета.
</t>
  </si>
  <si>
    <t>решения сессии Совета депутатов  МО СП «Селенгинское" о бюджете на 2019г.</t>
  </si>
  <si>
    <t>06.11.2018г.</t>
  </si>
  <si>
    <t xml:space="preserve">В нарушении ст.184.1 Бюджетного кодекса в  приложении №3 к проекту бюджета отсутствуют  главные администраторы источников дефицита  бюджета (увеличение и уменьшение  прочих  остатков денежных средств бюджетов поселений). 
 Представленные в составе документов к проекту бюджета «Основные показатели, представляемые для разработки социально-экономического развития городского поселения на 2019 и 2024 год» разработаны на год, что не соответствует ст.173 Бюджетного кодекса РФ: «Прогноз социально-экономического развития муниципального образования разрабатывается на период не менее трех лет».
В нарушении п.3 ст. 173 БК РФ, отсутствует нормативно-правовой акт об одобрении Прогноза СЭР на период до 2021 года. 
Среднесрочный  финансовый план не соответствует ст. 174 Бюджетного кодекса РФ.
Пояснительная записка, представленная к проекту бюджета мало информативна, нет сопоставлений и обоснований увеличения или снижения значений бюджета  с предыдущим периодом, с ожидаемым исполнением.      
</t>
  </si>
  <si>
    <t>Расчет индикатора U2 утверждение и составление проекта бюджета на очередной финансовый год и на плановый период, и соответствие его требованиям
 бюджетного законодательства</t>
  </si>
  <si>
    <t>Расчет индикатора U13 "Муниципальное образование без долгов" по итогам конкурса, проводимого налоговой (за 2018год не проводилось, поэтому присвоили всем нулевую оценку)</t>
  </si>
  <si>
    <t>Расчет индикатора U17 "ежемесячное размещение на официальных сайтах органов местного самоуправления муниципалитетов отчетов об исполнении бюджета муниципалитета" (база для расчета - информация представляемая муниципалитетами)</t>
  </si>
  <si>
    <t>поселением не представлена информация. На сайте Администрации района размещенных отчетов нет</t>
  </si>
  <si>
    <t>Аn кредиторская зад-ть по начислениям на оплату труда (2018)</t>
  </si>
  <si>
    <t>А n-1 кредиторская зад-ть по начислениям на оплату труда (2017)</t>
  </si>
  <si>
    <t>Аn кредиторская зад-ть по оплате коммунальных услуг (2018)</t>
  </si>
  <si>
    <t>А n-1 кредиторская зад-ть по оплате коммунальных услуг (2017)</t>
  </si>
  <si>
    <t>*желтым цветом выделены поселения вошедшие в перечень муниципальных образований в РБ на 2018год, в бюджетах которых доля дотаций из других бюджетов бюджетной системы РФ в течение двух из трех последних отчетных финансовых лет превышала 5,20 и 50 % собственных доходов местного бюджета (Приказ Министерства финансов РБ №425 от 25.10.2017г.)</t>
  </si>
  <si>
    <t>http://www.kabansk.org/region/municipalities/b-kudara/normative/</t>
  </si>
  <si>
    <t>Поселением не представлена информация.
На сайте Администрации района размещенных решений о бюджете и отчета о результатах деятельности за отчетный год нет</t>
  </si>
  <si>
    <t>http://www.kabansk.org/region/municipalities/vidrino/normative/</t>
  </si>
  <si>
    <t>http://www.kabansk.org/region/municipalities/kabansk/normative/</t>
  </si>
  <si>
    <t>http://www.kabansk.org/region/municipalities/oimur/normative/</t>
  </si>
  <si>
    <t>http://www.kabansk.org/region/municipalities/ranjurovo/normative/</t>
  </si>
  <si>
    <t>http://www.kabansk.org/region/municipalities/suhaya/normative/</t>
  </si>
  <si>
    <t>Нарушений  по данным проверки КСП по исполнению бюджета за 2018г. не выявлено.</t>
  </si>
  <si>
    <t>выявлены прочие финансовые нарушения по данным  сектора ревизионной работы и КСП
Представленная к годовому отчету пояснительная записка мало информативна отсутствует анализ исполнения доходной и расходной части с прошлогодними значениями, отсутствуют пояснения о причинах неисполнения расходной части бюджета.</t>
  </si>
  <si>
    <t>выявлены нарушения по данным проверки КСП (в представленном Проекте об исполнении бюджета неверно указан дефицит бюджета. Фактически сложился профицит бюджета в размере 3,2 тыс. руб. (В проекте бюджета -профицит 22,8 тыс. руб.)</t>
  </si>
  <si>
    <t xml:space="preserve">Выявлены нарушения по данным проверки КСП (В нарушении п.7 ст.81 Бюджетного кодекса к годовому отчету не представлен отчет об использовании резервного фонда местного бюджета. В нарушении ст. 217 Бюджетного кодекса РФ утвержденные показатели сводной бюджетной росписи не соответствуют отчетным данным исполнения бюджета и решению О бюджете МО ГП «Бабушкинское» на 2018 год. Нарушения при формировании  и исполнения бюджета составили 692,3 тыс. руб. В нарушении требований ст.64 Бюджетного кодекса РФ принцип эффективности использования бюджетных средств  из бюджета городского поселения было перечислено штрафов  на сумму 44290 руб., что является неэффективным расходованием бюджетных средств
Представленная пояснительная записка в составе документов к проекту бюджета об исполнении мало информативна. В приложении №1 Проекта решения об исполнении бюджета за 2018 год  по КБК 1 14 02052 10 0000410 «Доходы от продажи материальных и нематериальных активов» имеется несоответствие бюджетным назначениям Решения о бюджете МО ГП «Бабушкинское» 2018 год № 23 от 29.12.2018г., расхождения составили по плановым назначениям 60,0 тыс. руб. по фактическим 37,75 тыс. руб.
</t>
  </si>
  <si>
    <t>Выявлены нарушения по данным проверки КСП.
Администрацией поселения допущены неэффективные расходы в размере 50.0 тыс. руб. за неисполнение судебного решения. 
Администрацией поселения допущено   неэффективное использование бюджетных средств в размере 150,0 тыс. руб., выразившиеся в оплате штрафа и исполнительского сбора в следствии   административного правонарушения по требованию ОМВД России по Кабанскому району МВД по РБ о безопасности дорожного движения (нет дорожных знаков и дорожных разметок)
В нарушении требований ст.64 Бюджетного кодекса РФ принцип     эффективности использования бюджетных средств  из бюджета городского поселения было перечислено штрафов и возмещение материального ущерба на сумму 200,0 тыс. руб., что является неэффективным расходованием бюджетных средств.</t>
  </si>
  <si>
    <t xml:space="preserve">Выявлены нарушения по данным проверки КСП КСП отмечает, что представленная пояснительная записка мало информативна. В ней не отражены причины неисполнения  муниципальных программ. 
В нарушении п.III Порядка проведения оценки эффективности реализации муниципальных программ в МО ГП «Селенгинское», эффективность реализаций Программ за отчетный финансовый год не сравнивалась с уровнем эффективности прошлых лет, что привело к не исполнению муниципальных программ «Развитие молодежной политики» и «Забота о гражданах пожилого возраста» в течении 3 лет   в полном объеме. 
В нарушении требований ст.64 Бюджетного кодекса РФ принцип эффективности использования бюджетных средств  из бюджета городского поселения было перечислено штрафов и возмещение материального ущерба на сумму 323888,2 руб., что является неэффективным расходованием бюджетных средств
</t>
  </si>
  <si>
    <t>остаток целевых средств на 01.01.2018г. (С)</t>
  </si>
  <si>
    <t>остаток целевых средств на 01.01.2019г. (Д)</t>
  </si>
  <si>
    <t>А объем поступлений налоговых и неналоговых доходов (исполнение 2018 г.)</t>
  </si>
  <si>
    <t>В-прогноз поступления налоговых и неналоговых доходов  (план на 2019 год по состоянию на  01.02.2019 г.)</t>
  </si>
  <si>
    <t>Муниципальное бюджетное учреждение "Выдринский АХЦ"</t>
  </si>
  <si>
    <t>Выявлены нарушения по данным проверки КСП. Проведена проверка ревизионным отделом, не размещены в ЕИС правила нормирования. В нарушении ч.8 ст.7,30 феднрльного закона  №44ФЗ расчеты по муниципальному контракту по закупке на выполнение капитального ремонта  ДК с. Никольское произведен с нарушением сроков.</t>
  </si>
  <si>
    <t xml:space="preserve">По результатам внешней проверки отчета об исполнении бюджета нарушений при исполнении бюджета МО СП «Выдринское»  и составлении бюджетной отчетности за 2018 год нарушений не выявлено. По данным проверок сектора ревизионной работы в ходе контрольных мероприятий в сфере закупок не обосновываются закупки по п.4 части 1 ст. 93 федерального закона 44-ФЗ. При исполнении муниципального контракта по ремонту ограждения объекта "Парк Победы"выполнялись дополнительные виды работ не предусмотренные контрактом. Допускаются нарушения в сфере закупок. </t>
  </si>
  <si>
    <t>Нарушений  по данным проверки КСП по исполнению бюджета за 2018г. не выявлено. По данным проверок сектора ревизионной работы в ходе контрольных мероприятий в сфере закупок допускаются нарушения, в том числе  не обосновываются закупки по п.4 части 1 ст. 93 федерального закона 44-ФЗ. В нарушении ч.9 ст.94 федерального закона 44 ФЗне размещались на официальном сайте отчеты об исполнении мунициапльных контрактов, в муниципальных контрактах с единственным поставщиком не указывается индетификационный код закупок,  несвоевременно размещены в реестре контрактов сведения о заключении муниципального контракта, не вносятся изменения в план график размещения заказов и др.</t>
  </si>
  <si>
    <t xml:space="preserve">Нарушений  по данным проверки КСП по исполнению бюджета за 2018г. не выявлено. По данным проверок сектора ревизионной работы в ходе контрольных мероприятий выявлены нарушения в сфере закупок. </t>
  </si>
  <si>
    <t xml:space="preserve">Выявлены нарушения по данным проверки КСП по исполнению бюджета за 2018г. ( утвержденные показатели сводной бюджетной росписи не соответствуют решению Совета депутатов МО СП «Оймурское» № 19 от 27.12.2018г., что нарушает требования п.3 ст. 217 Бюджетного кодекса РФ.Представленная в составе документов к Проекту бюджета пояснительная записка мало информативна). 
По данным проверок сектора ревизионной работы в ходе контрольных мероприятий выявлены нарушения в сфере закупок. </t>
  </si>
  <si>
    <t xml:space="preserve">Выявлены нарушения по данным проверки КСП. По данным проверок сектора ревизионной работы в ходе контрольных мероприятий выявлено размещение отчетов о закупках с нарушением установленных сроков. Не своевременно размещаются в ЕИС информация об изменении или расторжении контрактов. В нарушении ч.9 ст.94 федерального закона №44 ФЗ не размещались на официальном сайте отчеты об исполнении муниципальных контрактов. Допускаются нарушения в сфере закупок. </t>
  </si>
  <si>
    <t>Выявлены нарушения по данным проверки КСП по исполнению бюджета за 2018г. (В нарушении п.3 ст.217 Бюджетного Кодекса РФ утвержденные показатели сводной бюджетной росписи не соответствуют решению Совета депутатов МО СП «Байкало-Кударинское» № 11 от 06.12.2018г. 
 Представленная к годовому отчету пояснительная записка мало информативна отсутствует анализ исполнения доходной и расходной части с прошлогодними значениями.)</t>
  </si>
  <si>
    <t>Расчет индикатора U14 "Уровень долговой нагрузки на муниципальный бюджет"</t>
  </si>
  <si>
    <t xml:space="preserve">Расчет индикатора U18 " проведение публичных слушаний по проекту  бюджета муниципалитета и проекту отчета об исполнении бюджета муниципалитета в соответствии с установленным порядком" </t>
  </si>
  <si>
    <t>Итоговая таблица результатов  мониторинга и оценки качества управления муниципальными финансами в городских и сельских поселений Кабанского района за 2018 год.</t>
  </si>
  <si>
    <r>
      <t xml:space="preserve">Выявлены нарушения по данным проверки КСП по исполнению бюджета за 2018г. (КСП отмечает, что в нарушении ст. 184.1 Бюджетного кодекса РФ в законе (решении) о бюджете от 29.12.2018г № 21-5с/4 не содержаться основные      характеристики бюджета, к которым относятся общий объем доходов бюджета, общий объем расходов, дефицит (профицит) бюджета.)
</t>
    </r>
    <r>
      <rPr>
        <b/>
        <sz val="12"/>
        <rFont val="Times New Roman"/>
        <family val="1"/>
      </rPr>
      <t>В 2018году допущено не верное применение КБК по расходованию ИМБТ на повышение МРОТ, в результате чего в конце года вносились изменения в учетные записи по запросу Министерства финансов РБ об уточнении вида принадлежности платежа. Вынесено замечание в отношении МО "Кабанский район" по результатам коллегии Министерства финансво РБ.</t>
    </r>
  </si>
  <si>
    <r>
      <t xml:space="preserve">Выявлены нарушения по данным проверки КСП. По данным проверок сектора ревизионной работы в ходе контрольных мероприятий выявлено размещение отчетов о закупках с нарушением установленных сроков. Не своевременно размещаются в ЕИС информация об изменении или расторжении контрактов. В нарушении ч.9 ст.94 федерального закона №44 ФЗ не размещались на официальном сайте отчеты об исполнении муниципальных контрактов. Допускаются нарушения в сфере закупок.
</t>
    </r>
    <r>
      <rPr>
        <b/>
        <sz val="12"/>
        <rFont val="Times New Roman"/>
        <family val="1"/>
      </rPr>
      <t xml:space="preserve">В 2018году допущено не верное применение КБК по расходованию ИМБТ на повышение МРОТ, в результате чего в конце года вносились изменения в учетные записи по запросу Министерства финансов РБ об уточнении вида принадлежности платежа. Вынесено замечание в отношении МО "Кабанский район" по результатам коллегии Министерства финансво РБ. </t>
    </r>
  </si>
  <si>
    <r>
      <t xml:space="preserve">Выявлены нарушения по данным проверки КСП ( Администрацией МО СП «Твороговское» не обеспечена 
своевременность предоставления годового отчета об исполнении бюджета МО СП «Твороговское»  за 2018 год, что нарушает требования ст.264,4 Бюджетного кодекса РФ.
В нарушении требований п.3 ст. 217 Бюджетного кодекса РФ, утвержденные показатели сводной бюджетной росписи не соответствуют решению Совета депутатов МО СП «Твороговское» № 88 от 28.12.2018г.(в ред. №10 от 24.12.2018г. Нарушения при формировании  и исполнения бюджета составили 551,3 тыс. руб.
В представленном проекте решения «Об исполнении бюджета МО СП Твороговское» за 2018 год» отсутствует приложение «источники финансирования дефицита бюджета» (на аналогичное нарушение указывалось в 2017 году).
В нарушении ст.264.1 Бюджетного кодекса РФ в проекте решения «Об утверждении исполнения бюджета МО СП «Твороговское» за 2018 год» не установлен дефицит (профицит) бюджета в сумме 5,4 тыс. руб. и не определены источники финансирования дефицита бюджета. В ходе анализа представленного Отчета об исполнении бюджета за 2018 год установлено, что утвержденные бюджетные назначения, отраженные в Отчете  не соответствуют показателям, утвержденным Решением Совета депутатов МО СП «Твороговское»  от 24.12.2018 года № 10 на сумму 264,7 тыс. руб. В нарушении ст.62 Бюджетного кодекса, поступления государственной     пошлины за совершение нотариальных действий должностными лицами органов местного самоуправления сельского поселения, уполномоченными в соответствии с законодательными актами Российской Федерации на совершение нотариальных действий отражены в приложении №1 Проекта неверно. 
</t>
    </r>
    <r>
      <rPr>
        <b/>
        <sz val="12"/>
        <rFont val="Times New Roman"/>
        <family val="1"/>
      </rPr>
      <t>В 2018году допущено не верное применение КБК по расходованию ИМБТ на повышение МРОТ, в результате чего в конце года вносились изменения в учетные записи по запросу Министерства финансов РБ об уточнении вида принадлежности платежа. Вынесено замечание в отношении МО "Кабанский район" по результатам коллегии Министерства финансво РБ.</t>
    </r>
  </si>
  <si>
    <r>
      <t xml:space="preserve">Выявлены нарушения по данным проверки КСП по исполнению бюджета за 2018г. (Представленный проект бюджета «Об исполнении бюджета поселения за 2018 год» содержит лишние и с нулевыми значениями приложения № 1,2,3,12,14,15. На основании ст. 264.1 Бюджетного кодекса РФ:  Отчет об исполнении бюджета содержит данные об исполнении бюджета по доходам, расходам и источникам финансирования дефицита бюджета в соответствии с бюджетной классификацией Российской Федерации.
 Пояснительная записка представленная в составе документов к проекту бюджета мало информативна нет сопоставления исполнения бюджета по доходам и расходам с прошлым годом, имеются листы с нулевыми значениями.)
По данным проверок сектора ревизионной работы в ходе контрольных мероприятий выявлены нарушения в сфере закупок. 
</t>
    </r>
    <r>
      <rPr>
        <b/>
        <sz val="12"/>
        <rFont val="Times New Roman"/>
        <family val="1"/>
      </rPr>
      <t>В 2018году допущено не верное применение КБК по расходованию ИМБТ на повышение МРОТ, в результате чего в конце года вносились изменения в учетные записи по запросу Министерства финансов РБ об уточнении вида принадлежности платежа. Вынесено замечание в отношении МО "Кабанский район" по результатам коллегии Министерства финансво РБ.</t>
    </r>
    <r>
      <rPr>
        <sz val="12"/>
        <rFont val="Times New Roman"/>
        <family val="1"/>
      </rPr>
      <t xml:space="preserve">
</t>
    </r>
  </si>
  <si>
    <r>
      <t xml:space="preserve">Выявлены нарушения по данным проверки КСП. Проведена проверка ревизионным отделом, не размещены в ЕИС правила нормирования. В нарушении ч.8 ст.7,30 феднрльного закона  №44ФЗ расчеты по муниципальному контракту по закупке на выполнение капитального ремонта  водопроводных сетей по ул. Строительная п. Танхой произведен с нарушением сроков.
</t>
    </r>
    <r>
      <rPr>
        <b/>
        <sz val="12"/>
        <rFont val="Times New Roman"/>
        <family val="1"/>
      </rPr>
      <t>В 2018году допущено не верное применение КБК по расходованию ИМБТ на повышение МРОТ, в результате чего в конце года вносились изменения в учетные записи по запросу Министерства финансов РБ об уточнении вида принадлежности платежа. Вынесено замечание в отношении МО "Кабанский район" по результатам коллегии Министерства финансво РБ.</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</si>
</sst>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_);_(* \(#,##0.00\);_(* \-??_);_(@_)"/>
    <numFmt numFmtId="175" formatCode="0.0"/>
    <numFmt numFmtId="176" formatCode="#,##0.0"/>
    <numFmt numFmtId="177" formatCode="0.00;[Red]\-0.00"/>
    <numFmt numFmtId="178" formatCode="_(* #,##0.0_);_(* \(#,##0.0\);_(* \-??_);_(@_)"/>
    <numFmt numFmtId="179" formatCode="_-* #,##0_р_._-;\-* #,##0_р_._-;_-* \-??_р_._-;_-@_-"/>
    <numFmt numFmtId="180" formatCode="_(* #,##0.000_);_(* \(#,##0.000\);_(* \-??_);_(@_)"/>
    <numFmt numFmtId="181" formatCode="_(* #,##0_);_(* \(#,##0\);_(* \-??_);_(@_)"/>
    <numFmt numFmtId="182" formatCode="m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_-* #,##0.0\ _₽_-;\-* #,##0.0\ _₽_-;_-* &quot;-&quot;?\ _₽_-;_-@_-"/>
    <numFmt numFmtId="188" formatCode="_-* #,##0.0_р_._-;\-* #,##0.0_р_._-;_-* \-??_р_._-;_-@_-"/>
    <numFmt numFmtId="189" formatCode="_-* #,##0.00_р_._-;\-* #,##0.00_р_._-;_-* \-??_р_._-;_-@_-"/>
  </numFmts>
  <fonts count="62">
    <font>
      <sz val="10"/>
      <name val="Arial"/>
      <family val="2"/>
    </font>
    <font>
      <sz val="12"/>
      <name val="Arial"/>
      <family val="2"/>
    </font>
    <font>
      <b/>
      <sz val="12"/>
      <name val="Arial"/>
      <family val="2"/>
    </font>
    <font>
      <sz val="13"/>
      <name val="Times New Roman"/>
      <family val="1"/>
    </font>
    <font>
      <b/>
      <sz val="13"/>
      <name val="Times New Roman"/>
      <family val="1"/>
    </font>
    <font>
      <sz val="14"/>
      <name val="Times New Roman"/>
      <family val="1"/>
    </font>
    <font>
      <b/>
      <sz val="14"/>
      <name val="Times New Roman"/>
      <family val="1"/>
    </font>
    <font>
      <sz val="9"/>
      <name val="Arial"/>
      <family val="2"/>
    </font>
    <font>
      <b/>
      <sz val="10"/>
      <name val="Arial"/>
      <family val="2"/>
    </font>
    <font>
      <b/>
      <sz val="9"/>
      <name val="Arial"/>
      <family val="2"/>
    </font>
    <font>
      <sz val="11"/>
      <name val="Arial"/>
      <family val="2"/>
    </font>
    <font>
      <b/>
      <sz val="11"/>
      <name val="Arial"/>
      <family val="2"/>
    </font>
    <font>
      <sz val="11"/>
      <name val="Times New Roman"/>
      <family val="1"/>
    </font>
    <font>
      <sz val="8"/>
      <name val="Arial"/>
      <family val="2"/>
    </font>
    <font>
      <b/>
      <sz val="8"/>
      <name val="Arial"/>
      <family val="2"/>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family val="2"/>
    </font>
    <font>
      <u val="single"/>
      <sz val="12"/>
      <color indexed="30"/>
      <name val="Arial"/>
      <family val="2"/>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family val="2"/>
    </font>
    <font>
      <u val="single"/>
      <sz val="12"/>
      <color theme="10"/>
      <name val="Arial"/>
      <family val="2"/>
    </font>
    <font>
      <b/>
      <sz val="13"/>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4" fontId="0" fillId="0" borderId="0" applyFill="0" applyBorder="0" applyAlignment="0" applyProtection="0"/>
    <xf numFmtId="164" fontId="0" fillId="0" borderId="0" applyFill="0" applyBorder="0" applyAlignment="0" applyProtection="0"/>
    <xf numFmtId="0" fontId="58" fillId="32" borderId="0" applyNumberFormat="0" applyBorder="0" applyAlignment="0" applyProtection="0"/>
  </cellStyleXfs>
  <cellXfs count="230">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Fill="1" applyAlignment="1">
      <alignment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174" fontId="1" fillId="0" borderId="10" xfId="60" applyFont="1" applyFill="1" applyBorder="1" applyAlignment="1" applyProtection="1">
      <alignment horizontal="center"/>
      <protection/>
    </xf>
    <xf numFmtId="175" fontId="1" fillId="0" borderId="10" xfId="0" applyNumberFormat="1" applyFont="1" applyBorder="1" applyAlignment="1">
      <alignment horizont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Alignment="1">
      <alignment wrapText="1"/>
    </xf>
    <xf numFmtId="0" fontId="1" fillId="0" borderId="10" xfId="0" applyFont="1" applyBorder="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xf>
    <xf numFmtId="174" fontId="3" fillId="0" borderId="10" xfId="60" applyFont="1" applyFill="1" applyBorder="1" applyAlignment="1" applyProtection="1">
      <alignment horizontal="center"/>
      <protection/>
    </xf>
    <xf numFmtId="175" fontId="3" fillId="0" borderId="10" xfId="0" applyNumberFormat="1" applyFont="1" applyBorder="1" applyAlignment="1">
      <alignment horizontal="center" wrapText="1"/>
    </xf>
    <xf numFmtId="176" fontId="3" fillId="0" borderId="10" xfId="60" applyNumberFormat="1" applyFont="1" applyFill="1" applyBorder="1" applyAlignment="1" applyProtection="1">
      <alignment horizontal="center" wrapText="1"/>
      <protection/>
    </xf>
    <xf numFmtId="3" fontId="3" fillId="0" borderId="10" xfId="60" applyNumberFormat="1" applyFont="1" applyFill="1" applyBorder="1" applyAlignment="1" applyProtection="1">
      <alignment horizontal="center" wrapText="1"/>
      <protection/>
    </xf>
    <xf numFmtId="175" fontId="3" fillId="0" borderId="10" xfId="0" applyNumberFormat="1" applyFont="1" applyBorder="1" applyAlignment="1">
      <alignment horizontal="center"/>
    </xf>
    <xf numFmtId="0" fontId="5" fillId="0" borderId="0" xfId="0" applyFont="1" applyAlignment="1">
      <alignment wrapText="1"/>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0" fontId="7" fillId="0" borderId="0" xfId="0" applyFont="1" applyAlignment="1">
      <alignment horizontal="left" wrapText="1"/>
    </xf>
    <xf numFmtId="0" fontId="8" fillId="0" borderId="0" xfId="0" applyFont="1" applyAlignment="1">
      <alignment/>
    </xf>
    <xf numFmtId="0" fontId="9" fillId="0" borderId="10" xfId="0" applyFont="1" applyBorder="1" applyAlignment="1">
      <alignment horizontal="center" vertical="center" wrapText="1"/>
    </xf>
    <xf numFmtId="175" fontId="1" fillId="0" borderId="10" xfId="0" applyNumberFormat="1" applyFont="1" applyBorder="1" applyAlignment="1">
      <alignment/>
    </xf>
    <xf numFmtId="0" fontId="7" fillId="0" borderId="10" xfId="0" applyFont="1" applyBorder="1" applyAlignment="1">
      <alignment horizontal="left" wrapText="1"/>
    </xf>
    <xf numFmtId="0" fontId="6" fillId="0" borderId="0" xfId="0" applyFont="1" applyFill="1" applyAlignment="1">
      <alignment wrapText="1"/>
    </xf>
    <xf numFmtId="0" fontId="5" fillId="0" borderId="10" xfId="0" applyFont="1" applyFill="1" applyBorder="1" applyAlignment="1">
      <alignment horizontal="center" vertical="center" wrapText="1"/>
    </xf>
    <xf numFmtId="174" fontId="5" fillId="0" borderId="10" xfId="60" applyFont="1" applyFill="1" applyBorder="1" applyAlignment="1" applyProtection="1">
      <alignment horizontal="center"/>
      <protection/>
    </xf>
    <xf numFmtId="175" fontId="5" fillId="0" borderId="10" xfId="0" applyNumberFormat="1" applyFont="1" applyBorder="1" applyAlignment="1">
      <alignment/>
    </xf>
    <xf numFmtId="2" fontId="5" fillId="0" borderId="10" xfId="0" applyNumberFormat="1" applyFont="1" applyBorder="1" applyAlignment="1">
      <alignment/>
    </xf>
    <xf numFmtId="0" fontId="6" fillId="0" borderId="0" xfId="0" applyFont="1" applyAlignment="1">
      <alignment wrapText="1"/>
    </xf>
    <xf numFmtId="0" fontId="6" fillId="0" borderId="10" xfId="0" applyFont="1" applyBorder="1" applyAlignment="1">
      <alignment wrapText="1"/>
    </xf>
    <xf numFmtId="0" fontId="5" fillId="0" borderId="10" xfId="0" applyFont="1" applyBorder="1" applyAlignment="1">
      <alignment/>
    </xf>
    <xf numFmtId="0" fontId="4" fillId="0" borderId="10" xfId="0" applyFont="1" applyFill="1" applyBorder="1" applyAlignment="1">
      <alignment horizontal="center" vertical="center" wrapText="1"/>
    </xf>
    <xf numFmtId="2" fontId="3" fillId="0" borderId="10" xfId="0" applyNumberFormat="1" applyFont="1" applyBorder="1" applyAlignment="1">
      <alignment wrapText="1"/>
    </xf>
    <xf numFmtId="175" fontId="3" fillId="0" borderId="10" xfId="0" applyNumberFormat="1" applyFont="1" applyBorder="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horizontal="center" wrapText="1"/>
    </xf>
    <xf numFmtId="174" fontId="3" fillId="0" borderId="0" xfId="60" applyFont="1" applyFill="1" applyBorder="1" applyAlignment="1" applyProtection="1">
      <alignment horizontal="center"/>
      <protection/>
    </xf>
    <xf numFmtId="0" fontId="4" fillId="33" borderId="10" xfId="0" applyFont="1" applyFill="1" applyBorder="1" applyAlignment="1">
      <alignment horizontal="center" vertical="center" wrapText="1"/>
    </xf>
    <xf numFmtId="4" fontId="3" fillId="0" borderId="10" xfId="0" applyNumberFormat="1" applyFont="1" applyBorder="1" applyAlignment="1">
      <alignment wrapText="1"/>
    </xf>
    <xf numFmtId="174" fontId="3" fillId="33" borderId="10" xfId="60" applyFont="1" applyFill="1" applyBorder="1" applyAlignment="1" applyProtection="1">
      <alignment horizontal="center" wrapText="1"/>
      <protection/>
    </xf>
    <xf numFmtId="178" fontId="3" fillId="33" borderId="10" xfId="60" applyNumberFormat="1" applyFont="1" applyFill="1" applyBorder="1" applyAlignment="1" applyProtection="1">
      <alignment horizontal="center" wrapText="1"/>
      <protection/>
    </xf>
    <xf numFmtId="179" fontId="3" fillId="0" borderId="10" xfId="0" applyNumberFormat="1" applyFont="1" applyBorder="1" applyAlignment="1">
      <alignment horizontal="center"/>
    </xf>
    <xf numFmtId="175" fontId="3" fillId="0" borderId="10" xfId="0" applyNumberFormat="1" applyFont="1" applyFill="1" applyBorder="1" applyAlignment="1">
      <alignment horizontal="center"/>
    </xf>
    <xf numFmtId="0" fontId="4" fillId="0" borderId="10" xfId="0" applyFont="1" applyBorder="1" applyAlignment="1">
      <alignment wrapText="1"/>
    </xf>
    <xf numFmtId="0" fontId="8" fillId="0" borderId="10" xfId="0" applyFont="1" applyFill="1" applyBorder="1" applyAlignment="1">
      <alignment horizontal="center" vertical="center" wrapText="1"/>
    </xf>
    <xf numFmtId="174" fontId="1" fillId="0" borderId="10" xfId="60" applyFont="1" applyFill="1" applyBorder="1" applyAlignment="1" applyProtection="1">
      <alignment horizontal="center" wrapText="1"/>
      <protection/>
    </xf>
    <xf numFmtId="178" fontId="1" fillId="0" borderId="10" xfId="60" applyNumberFormat="1" applyFont="1" applyFill="1" applyBorder="1" applyAlignment="1" applyProtection="1">
      <alignment/>
      <protection/>
    </xf>
    <xf numFmtId="174" fontId="0" fillId="0" borderId="0" xfId="0" applyNumberFormat="1" applyAlignment="1">
      <alignment/>
    </xf>
    <xf numFmtId="0" fontId="2" fillId="0" borderId="0" xfId="0" applyFont="1" applyAlignment="1">
      <alignment wrapText="1"/>
    </xf>
    <xf numFmtId="0" fontId="1" fillId="0" borderId="0" xfId="0" applyFont="1" applyAlignment="1">
      <alignment/>
    </xf>
    <xf numFmtId="0" fontId="2" fillId="0" borderId="0" xfId="0" applyFont="1" applyAlignment="1">
      <alignment horizontal="center" wrapText="1"/>
    </xf>
    <xf numFmtId="0" fontId="1" fillId="0" borderId="10" xfId="0" applyFont="1" applyFill="1" applyBorder="1" applyAlignment="1">
      <alignment horizontal="center"/>
    </xf>
    <xf numFmtId="0" fontId="0" fillId="0" borderId="0" xfId="0" applyFill="1" applyAlignment="1">
      <alignment/>
    </xf>
    <xf numFmtId="0" fontId="0" fillId="0" borderId="0" xfId="0" applyFill="1" applyAlignment="1">
      <alignment wrapText="1"/>
    </xf>
    <xf numFmtId="0" fontId="10" fillId="0" borderId="0" xfId="0" applyFont="1" applyFill="1" applyAlignment="1">
      <alignment wrapText="1"/>
    </xf>
    <xf numFmtId="0" fontId="11" fillId="0" borderId="10" xfId="0" applyFont="1" applyFill="1" applyBorder="1" applyAlignment="1">
      <alignment horizontal="center" vertical="center" wrapText="1"/>
    </xf>
    <xf numFmtId="0" fontId="1"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horizontal="center" wrapText="1"/>
    </xf>
    <xf numFmtId="14" fontId="10" fillId="0" borderId="10" xfId="0" applyNumberFormat="1" applyFont="1" applyFill="1" applyBorder="1" applyAlignment="1">
      <alignment horizontal="center" wrapText="1"/>
    </xf>
    <xf numFmtId="14" fontId="12" fillId="0" borderId="10" xfId="0" applyNumberFormat="1" applyFont="1" applyFill="1" applyBorder="1" applyAlignment="1">
      <alignment horizontal="center" wrapText="1"/>
    </xf>
    <xf numFmtId="0" fontId="1" fillId="0" borderId="0" xfId="0" applyFont="1" applyFill="1" applyAlignment="1">
      <alignment horizontal="left" wrapText="1"/>
    </xf>
    <xf numFmtId="0" fontId="0" fillId="0" borderId="0" xfId="0" applyFont="1" applyFill="1" applyAlignment="1">
      <alignment/>
    </xf>
    <xf numFmtId="0" fontId="1" fillId="0" borderId="10" xfId="0" applyFont="1" applyFill="1" applyBorder="1" applyAlignment="1">
      <alignment horizontal="left" wrapText="1"/>
    </xf>
    <xf numFmtId="0" fontId="2" fillId="0" borderId="10" xfId="0" applyFont="1" applyBorder="1" applyAlignment="1">
      <alignment horizontal="center" wrapText="1"/>
    </xf>
    <xf numFmtId="0" fontId="13"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13" fillId="0" borderId="0" xfId="0" applyFont="1" applyAlignment="1">
      <alignment wrapText="1"/>
    </xf>
    <xf numFmtId="0" fontId="2" fillId="34" borderId="10" xfId="0" applyFont="1" applyFill="1" applyBorder="1" applyAlignment="1">
      <alignment horizontal="center" wrapText="1"/>
    </xf>
    <xf numFmtId="0" fontId="2" fillId="0" borderId="10" xfId="0" applyFont="1" applyFill="1" applyBorder="1" applyAlignment="1">
      <alignment horizontal="center" wrapText="1"/>
    </xf>
    <xf numFmtId="176" fontId="4" fillId="0" borderId="10" xfId="60" applyNumberFormat="1" applyFont="1" applyFill="1" applyBorder="1" applyAlignment="1" applyProtection="1">
      <alignment horizontal="center"/>
      <protection/>
    </xf>
    <xf numFmtId="175" fontId="5" fillId="0" borderId="10" xfId="0" applyNumberFormat="1" applyFont="1" applyBorder="1" applyAlignment="1">
      <alignment horizontal="center" vertical="center"/>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176" fontId="5" fillId="0" borderId="10" xfId="0" applyNumberFormat="1" applyFont="1" applyBorder="1" applyAlignment="1">
      <alignment wrapText="1"/>
    </xf>
    <xf numFmtId="2" fontId="3" fillId="0" borderId="0" xfId="0" applyNumberFormat="1" applyFont="1" applyAlignment="1">
      <alignment wrapText="1"/>
    </xf>
    <xf numFmtId="176" fontId="5" fillId="0" borderId="10" xfId="60" applyNumberFormat="1" applyFont="1" applyFill="1" applyBorder="1" applyAlignment="1" applyProtection="1">
      <alignment horizontal="center"/>
      <protection/>
    </xf>
    <xf numFmtId="175" fontId="3" fillId="0" borderId="10" xfId="0" applyNumberFormat="1" applyFont="1" applyBorder="1" applyAlignment="1">
      <alignment wrapText="1"/>
    </xf>
    <xf numFmtId="165" fontId="1" fillId="0" borderId="0" xfId="0" applyNumberFormat="1" applyFont="1" applyAlignment="1">
      <alignment wrapText="1"/>
    </xf>
    <xf numFmtId="165" fontId="1" fillId="0" borderId="0" xfId="0" applyNumberFormat="1" applyFont="1" applyAlignment="1">
      <alignment/>
    </xf>
    <xf numFmtId="176" fontId="1" fillId="0" borderId="10" xfId="60" applyNumberFormat="1" applyFont="1" applyFill="1" applyBorder="1" applyAlignment="1" applyProtection="1">
      <alignment horizontal="center"/>
      <protection/>
    </xf>
    <xf numFmtId="176" fontId="1" fillId="0" borderId="10" xfId="0" applyNumberFormat="1" applyFont="1" applyFill="1" applyBorder="1" applyAlignment="1">
      <alignment horizontal="center"/>
    </xf>
    <xf numFmtId="176" fontId="1" fillId="0" borderId="10" xfId="0" applyNumberFormat="1" applyFont="1" applyBorder="1" applyAlignment="1">
      <alignment horizontal="center"/>
    </xf>
    <xf numFmtId="4" fontId="3" fillId="0" borderId="0" xfId="0" applyNumberFormat="1" applyFont="1" applyAlignment="1">
      <alignment wrapText="1"/>
    </xf>
    <xf numFmtId="181" fontId="3" fillId="0" borderId="10" xfId="60" applyNumberFormat="1" applyFont="1" applyFill="1" applyBorder="1" applyAlignment="1" applyProtection="1">
      <alignment horizontal="center"/>
      <protection/>
    </xf>
    <xf numFmtId="0" fontId="3" fillId="0" borderId="10" xfId="0" applyFont="1" applyBorder="1" applyAlignment="1">
      <alignment horizontal="center" vertical="center" wrapText="1"/>
    </xf>
    <xf numFmtId="176" fontId="1" fillId="0" borderId="10" xfId="0" applyNumberFormat="1" applyFont="1" applyBorder="1" applyAlignment="1">
      <alignment horizontal="center" wrapText="1"/>
    </xf>
    <xf numFmtId="176" fontId="2" fillId="34" borderId="10" xfId="0" applyNumberFormat="1" applyFont="1" applyFill="1" applyBorder="1" applyAlignment="1">
      <alignment horizont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175" fontId="3" fillId="0" borderId="10" xfId="0" applyNumberFormat="1" applyFont="1" applyBorder="1" applyAlignment="1">
      <alignment/>
    </xf>
    <xf numFmtId="0" fontId="3" fillId="0" borderId="0" xfId="0" applyFont="1" applyAlignment="1">
      <alignment/>
    </xf>
    <xf numFmtId="0" fontId="1" fillId="35" borderId="10" xfId="0" applyFont="1" applyFill="1" applyBorder="1" applyAlignment="1">
      <alignment wrapText="1"/>
    </xf>
    <xf numFmtId="0" fontId="1" fillId="35" borderId="10" xfId="0" applyFont="1" applyFill="1" applyBorder="1" applyAlignment="1">
      <alignment horizontal="center"/>
    </xf>
    <xf numFmtId="0" fontId="1" fillId="36" borderId="10" xfId="0" applyFont="1" applyFill="1" applyBorder="1" applyAlignment="1">
      <alignment horizontal="center"/>
    </xf>
    <xf numFmtId="14" fontId="1" fillId="35" borderId="10" xfId="0" applyNumberFormat="1" applyFont="1" applyFill="1" applyBorder="1" applyAlignment="1">
      <alignment horizontal="center" wrapText="1"/>
    </xf>
    <xf numFmtId="14" fontId="10" fillId="35" borderId="10" xfId="0" applyNumberFormat="1" applyFont="1" applyFill="1" applyBorder="1" applyAlignment="1">
      <alignment horizontal="center" wrapText="1"/>
    </xf>
    <xf numFmtId="14" fontId="1" fillId="37" borderId="10" xfId="0" applyNumberFormat="1" applyFont="1" applyFill="1" applyBorder="1" applyAlignment="1">
      <alignment horizontal="center" wrapText="1"/>
    </xf>
    <xf numFmtId="0" fontId="1" fillId="36" borderId="10" xfId="0" applyFont="1" applyFill="1" applyBorder="1" applyAlignment="1">
      <alignment wrapText="1"/>
    </xf>
    <xf numFmtId="0" fontId="10" fillId="0" borderId="10" xfId="0" applyFont="1" applyFill="1" applyBorder="1" applyAlignment="1">
      <alignment wrapText="1"/>
    </xf>
    <xf numFmtId="178" fontId="1" fillId="0" borderId="10" xfId="60" applyNumberFormat="1" applyFont="1" applyFill="1" applyBorder="1" applyAlignment="1" applyProtection="1">
      <alignment horizontal="center"/>
      <protection/>
    </xf>
    <xf numFmtId="178" fontId="1" fillId="0" borderId="10" xfId="6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178" fontId="5" fillId="0" borderId="10" xfId="60" applyNumberFormat="1" applyFont="1" applyFill="1" applyBorder="1" applyAlignment="1" applyProtection="1">
      <alignment horizontal="center"/>
      <protection/>
    </xf>
    <xf numFmtId="178" fontId="3" fillId="0" borderId="10" xfId="60" applyNumberFormat="1" applyFont="1" applyFill="1" applyBorder="1" applyAlignment="1" applyProtection="1">
      <alignment horizontal="left"/>
      <protection/>
    </xf>
    <xf numFmtId="178" fontId="3" fillId="0" borderId="10" xfId="60" applyNumberFormat="1" applyFont="1" applyFill="1" applyBorder="1" applyAlignment="1" applyProtection="1">
      <alignment horizontal="center"/>
      <protection/>
    </xf>
    <xf numFmtId="178" fontId="4" fillId="0" borderId="10" xfId="60" applyNumberFormat="1" applyFont="1" applyFill="1" applyBorder="1" applyAlignment="1" applyProtection="1">
      <alignment horizontal="center"/>
      <protection/>
    </xf>
    <xf numFmtId="0" fontId="16" fillId="0" borderId="10" xfId="0" applyFont="1" applyBorder="1" applyAlignment="1">
      <alignment horizontal="center" vertical="center" wrapText="1"/>
    </xf>
    <xf numFmtId="176" fontId="5" fillId="0" borderId="0" xfId="0" applyNumberFormat="1" applyFont="1" applyAlignment="1">
      <alignment wrapText="1"/>
    </xf>
    <xf numFmtId="0" fontId="11" fillId="0" borderId="10" xfId="0" applyFont="1" applyFill="1" applyBorder="1" applyAlignment="1">
      <alignment horizontal="left" vertical="top" wrapText="1"/>
    </xf>
    <xf numFmtId="0" fontId="12" fillId="37" borderId="10" xfId="0" applyFont="1" applyFill="1" applyBorder="1" applyAlignment="1">
      <alignment horizontal="left" vertical="top" wrapText="1"/>
    </xf>
    <xf numFmtId="0" fontId="12" fillId="35" borderId="10" xfId="0" applyNumberFormat="1" applyFont="1" applyFill="1" applyBorder="1" applyAlignment="1">
      <alignment horizontal="left" vertical="top" wrapText="1"/>
    </xf>
    <xf numFmtId="0" fontId="12" fillId="35" borderId="10" xfId="0" applyFont="1" applyFill="1" applyBorder="1" applyAlignment="1">
      <alignment horizontal="left" vertical="top" wrapText="1"/>
    </xf>
    <xf numFmtId="0" fontId="12" fillId="0" borderId="0" xfId="0" applyFont="1" applyFill="1" applyAlignment="1">
      <alignment horizontal="left" vertical="top" wrapText="1"/>
    </xf>
    <xf numFmtId="0" fontId="10" fillId="0" borderId="0" xfId="0" applyFont="1" applyFill="1" applyAlignment="1">
      <alignment horizontal="left" vertical="top" wrapText="1"/>
    </xf>
    <xf numFmtId="14" fontId="12" fillId="35" borderId="11" xfId="0" applyNumberFormat="1" applyFont="1" applyFill="1" applyBorder="1" applyAlignment="1">
      <alignment horizontal="center" wrapText="1"/>
    </xf>
    <xf numFmtId="0" fontId="12" fillId="37" borderId="12" xfId="0" applyFont="1" applyFill="1" applyBorder="1" applyAlignment="1">
      <alignment horizontal="left" vertical="top" wrapText="1"/>
    </xf>
    <xf numFmtId="0" fontId="12" fillId="35" borderId="13" xfId="0" applyFont="1" applyFill="1" applyBorder="1" applyAlignment="1">
      <alignment horizontal="left" vertical="top" wrapText="1"/>
    </xf>
    <xf numFmtId="14" fontId="12" fillId="0" borderId="11" xfId="0" applyNumberFormat="1" applyFont="1" applyFill="1" applyBorder="1" applyAlignment="1">
      <alignment horizontal="center" wrapText="1"/>
    </xf>
    <xf numFmtId="0" fontId="12" fillId="37" borderId="14" xfId="0" applyFont="1" applyFill="1" applyBorder="1" applyAlignment="1">
      <alignment horizontal="left" vertical="top" wrapText="1"/>
    </xf>
    <xf numFmtId="0" fontId="12" fillId="37" borderId="13" xfId="0" applyFont="1" applyFill="1" applyBorder="1" applyAlignment="1">
      <alignment horizontal="left" vertical="top" wrapText="1"/>
    </xf>
    <xf numFmtId="14" fontId="10" fillId="0" borderId="11" xfId="0" applyNumberFormat="1" applyFont="1" applyFill="1" applyBorder="1" applyAlignment="1">
      <alignment horizontal="center" wrapText="1"/>
    </xf>
    <xf numFmtId="0" fontId="1" fillId="38" borderId="10" xfId="0" applyFont="1" applyFill="1" applyBorder="1" applyAlignment="1">
      <alignment horizontal="center"/>
    </xf>
    <xf numFmtId="0" fontId="59" fillId="0" borderId="10" xfId="0" applyFont="1" applyBorder="1" applyAlignment="1">
      <alignment horizontal="center" wrapText="1"/>
    </xf>
    <xf numFmtId="0" fontId="0" fillId="0" borderId="0" xfId="0" applyFont="1" applyAlignment="1">
      <alignment wrapText="1"/>
    </xf>
    <xf numFmtId="0" fontId="2" fillId="0" borderId="11" xfId="0" applyFont="1" applyFill="1" applyBorder="1" applyAlignment="1">
      <alignment horizontal="center" vertical="center" wrapText="1"/>
    </xf>
    <xf numFmtId="178" fontId="1" fillId="0" borderId="11" xfId="60" applyNumberFormat="1" applyFont="1" applyFill="1" applyBorder="1" applyAlignment="1" applyProtection="1">
      <alignment/>
      <protection/>
    </xf>
    <xf numFmtId="0" fontId="2" fillId="0" borderId="13" xfId="0" applyFont="1" applyBorder="1" applyAlignment="1">
      <alignment horizontal="center" vertical="center" wrapText="1"/>
    </xf>
    <xf numFmtId="0" fontId="0" fillId="0" borderId="13" xfId="0" applyFont="1" applyBorder="1" applyAlignment="1">
      <alignment wrapText="1"/>
    </xf>
    <xf numFmtId="175" fontId="1" fillId="0" borderId="13" xfId="0" applyNumberFormat="1" applyFont="1" applyBorder="1" applyAlignment="1">
      <alignment/>
    </xf>
    <xf numFmtId="0" fontId="0" fillId="0" borderId="13" xfId="42" applyFont="1" applyBorder="1" applyAlignment="1">
      <alignment wrapText="1"/>
    </xf>
    <xf numFmtId="0" fontId="2" fillId="0" borderId="13" xfId="0" applyFont="1" applyFill="1" applyBorder="1" applyAlignment="1">
      <alignment horizontal="center" vertical="center" wrapText="1"/>
    </xf>
    <xf numFmtId="0" fontId="1" fillId="0" borderId="13" xfId="0" applyFont="1" applyBorder="1" applyAlignment="1">
      <alignment wrapText="1"/>
    </xf>
    <xf numFmtId="178" fontId="1" fillId="0" borderId="13" xfId="60" applyNumberFormat="1" applyFont="1" applyFill="1" applyBorder="1" applyAlignment="1" applyProtection="1">
      <alignment/>
      <protection/>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5" fillId="0" borderId="13" xfId="0" applyFont="1" applyBorder="1" applyAlignment="1">
      <alignment wrapText="1"/>
    </xf>
    <xf numFmtId="0" fontId="5" fillId="0" borderId="13" xfId="0" applyFont="1" applyBorder="1" applyAlignment="1">
      <alignment horizontal="center" wrapText="1"/>
    </xf>
    <xf numFmtId="175" fontId="5" fillId="0" borderId="13" xfId="0" applyNumberFormat="1" applyFont="1" applyBorder="1" applyAlignment="1">
      <alignment horizontal="center"/>
    </xf>
    <xf numFmtId="176" fontId="1" fillId="0" borderId="11" xfId="0" applyNumberFormat="1" applyFont="1" applyBorder="1" applyAlignment="1">
      <alignment horizontal="center" wrapText="1"/>
    </xf>
    <xf numFmtId="176" fontId="1" fillId="0" borderId="11" xfId="0" applyNumberFormat="1" applyFont="1" applyFill="1" applyBorder="1" applyAlignment="1">
      <alignment horizontal="center" wrapText="1"/>
    </xf>
    <xf numFmtId="0" fontId="0" fillId="0" borderId="13" xfId="0" applyFont="1" applyBorder="1" applyAlignment="1">
      <alignment horizontal="center" wrapText="1"/>
    </xf>
    <xf numFmtId="0" fontId="45" fillId="0" borderId="13" xfId="42" applyBorder="1" applyAlignment="1">
      <alignment wrapText="1"/>
    </xf>
    <xf numFmtId="0" fontId="0" fillId="0" borderId="0" xfId="0" applyFont="1" applyAlignment="1">
      <alignment/>
    </xf>
    <xf numFmtId="0" fontId="1" fillId="0" borderId="13" xfId="0" applyFont="1" applyFill="1" applyBorder="1" applyAlignment="1">
      <alignment horizontal="center" wrapText="1"/>
    </xf>
    <xf numFmtId="0" fontId="1" fillId="0" borderId="0" xfId="0" applyFont="1" applyFill="1" applyAlignment="1">
      <alignment horizontal="center" wrapText="1"/>
    </xf>
    <xf numFmtId="178" fontId="1" fillId="38" borderId="13" xfId="60" applyNumberFormat="1" applyFont="1" applyFill="1" applyBorder="1" applyAlignment="1" applyProtection="1">
      <alignment/>
      <protection/>
    </xf>
    <xf numFmtId="0" fontId="5" fillId="38" borderId="10" xfId="0" applyFont="1" applyFill="1" applyBorder="1" applyAlignment="1">
      <alignment wrapText="1"/>
    </xf>
    <xf numFmtId="0" fontId="17" fillId="0" borderId="0" xfId="0" applyFont="1" applyAlignment="1">
      <alignment wrapText="1"/>
    </xf>
    <xf numFmtId="0" fontId="17" fillId="0" borderId="0" xfId="0" applyFont="1" applyAlignment="1">
      <alignment/>
    </xf>
    <xf numFmtId="0" fontId="0" fillId="0" borderId="0" xfId="0" applyAlignment="1">
      <alignment horizontal="center" wrapText="1"/>
    </xf>
    <xf numFmtId="175" fontId="1" fillId="38" borderId="13" xfId="0" applyNumberFormat="1" applyFont="1" applyFill="1" applyBorder="1" applyAlignment="1">
      <alignment/>
    </xf>
    <xf numFmtId="0" fontId="0" fillId="0" borderId="0" xfId="0" applyBorder="1" applyAlignment="1">
      <alignment wrapText="1"/>
    </xf>
    <xf numFmtId="0" fontId="0" fillId="0" borderId="0" xfId="0" applyBorder="1" applyAlignment="1">
      <alignment/>
    </xf>
    <xf numFmtId="0" fontId="0" fillId="0" borderId="0" xfId="42" applyFont="1" applyBorder="1" applyAlignment="1">
      <alignment wrapText="1"/>
    </xf>
    <xf numFmtId="0" fontId="60" fillId="0" borderId="13" xfId="42" applyFont="1" applyBorder="1" applyAlignment="1">
      <alignment wrapText="1"/>
    </xf>
    <xf numFmtId="0" fontId="15" fillId="0" borderId="15" xfId="0" applyFont="1" applyBorder="1" applyAlignment="1">
      <alignment wrapText="1"/>
    </xf>
    <xf numFmtId="0" fontId="16" fillId="0" borderId="13" xfId="0" applyFont="1" applyBorder="1" applyAlignment="1">
      <alignment wrapText="1"/>
    </xf>
    <xf numFmtId="0" fontId="16" fillId="0" borderId="0" xfId="0" applyFont="1" applyAlignment="1">
      <alignment wrapText="1"/>
    </xf>
    <xf numFmtId="175" fontId="5" fillId="38" borderId="13" xfId="0" applyNumberFormat="1" applyFont="1" applyFill="1" applyBorder="1" applyAlignment="1">
      <alignment horizontal="center"/>
    </xf>
    <xf numFmtId="176" fontId="1" fillId="38" borderId="10" xfId="0" applyNumberFormat="1" applyFont="1" applyFill="1" applyBorder="1" applyAlignment="1">
      <alignment horizontal="center" vertical="center"/>
    </xf>
    <xf numFmtId="175" fontId="3" fillId="38" borderId="10" xfId="0" applyNumberFormat="1" applyFont="1" applyFill="1" applyBorder="1" applyAlignment="1">
      <alignment horizontal="center"/>
    </xf>
    <xf numFmtId="174" fontId="0" fillId="0" borderId="10" xfId="60" applyBorder="1" applyAlignment="1">
      <alignment horizontal="center" vertical="center" wrapText="1"/>
    </xf>
    <xf numFmtId="174" fontId="0" fillId="0" borderId="10" xfId="60" applyFill="1" applyBorder="1" applyAlignment="1" applyProtection="1">
      <alignment horizontal="center" wrapText="1"/>
      <protection/>
    </xf>
    <xf numFmtId="174" fontId="0" fillId="0" borderId="10" xfId="60" applyBorder="1" applyAlignment="1">
      <alignment wrapText="1"/>
    </xf>
    <xf numFmtId="174" fontId="0" fillId="0" borderId="0" xfId="60" applyAlignment="1">
      <alignment wrapText="1"/>
    </xf>
    <xf numFmtId="174" fontId="5" fillId="0" borderId="10" xfId="60" applyFont="1" applyBorder="1" applyAlignment="1">
      <alignment wrapText="1"/>
    </xf>
    <xf numFmtId="174" fontId="5" fillId="0" borderId="10" xfId="60" applyFont="1" applyBorder="1" applyAlignment="1">
      <alignment/>
    </xf>
    <xf numFmtId="176" fontId="5" fillId="38" borderId="10" xfId="60" applyNumberFormat="1" applyFont="1" applyFill="1" applyBorder="1" applyAlignment="1" applyProtection="1">
      <alignment horizontal="center"/>
      <protection/>
    </xf>
    <xf numFmtId="175" fontId="5" fillId="0" borderId="13" xfId="0" applyNumberFormat="1" applyFont="1" applyFill="1" applyBorder="1" applyAlignment="1">
      <alignment horizontal="center"/>
    </xf>
    <xf numFmtId="0" fontId="2" fillId="0" borderId="13" xfId="0" applyFont="1" applyBorder="1" applyAlignment="1">
      <alignment horizontal="center" wrapText="1"/>
    </xf>
    <xf numFmtId="0" fontId="1" fillId="0" borderId="13" xfId="0" applyFont="1" applyBorder="1" applyAlignment="1">
      <alignment horizontal="center" wrapText="1"/>
    </xf>
    <xf numFmtId="175" fontId="3" fillId="0" borderId="0" xfId="0" applyNumberFormat="1" applyFont="1" applyBorder="1" applyAlignment="1">
      <alignment horizontal="center"/>
    </xf>
    <xf numFmtId="175" fontId="5" fillId="0" borderId="10" xfId="0" applyNumberFormat="1" applyFont="1" applyBorder="1" applyAlignment="1">
      <alignment horizontal="center"/>
    </xf>
    <xf numFmtId="175" fontId="5" fillId="38" borderId="10" xfId="0" applyNumberFormat="1" applyFont="1" applyFill="1" applyBorder="1" applyAlignment="1">
      <alignment horizontal="center"/>
    </xf>
    <xf numFmtId="0" fontId="5" fillId="0" borderId="0" xfId="0" applyFont="1" applyAlignment="1">
      <alignment horizontal="center" wrapText="1"/>
    </xf>
    <xf numFmtId="175" fontId="1" fillId="38" borderId="10" xfId="0" applyNumberFormat="1" applyFont="1" applyFill="1" applyBorder="1" applyAlignment="1">
      <alignment/>
    </xf>
    <xf numFmtId="0" fontId="6" fillId="0" borderId="0" xfId="0" applyFont="1" applyBorder="1" applyAlignment="1">
      <alignment/>
    </xf>
    <xf numFmtId="0" fontId="6"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wrapText="1"/>
    </xf>
    <xf numFmtId="176" fontId="1" fillId="19" borderId="11" xfId="0" applyNumberFormat="1" applyFont="1" applyFill="1" applyBorder="1" applyAlignment="1">
      <alignment horizontal="center" wrapText="1"/>
    </xf>
    <xf numFmtId="4" fontId="1" fillId="19" borderId="11" xfId="0" applyNumberFormat="1" applyFont="1" applyFill="1" applyBorder="1" applyAlignment="1">
      <alignment horizontal="center" wrapText="1"/>
    </xf>
    <xf numFmtId="3" fontId="2" fillId="34" borderId="10" xfId="0" applyNumberFormat="1" applyFont="1" applyFill="1" applyBorder="1" applyAlignment="1">
      <alignment horizontal="center" wrapText="1"/>
    </xf>
    <xf numFmtId="4" fontId="1" fillId="0" borderId="10" xfId="0" applyNumberFormat="1" applyFont="1" applyFill="1" applyBorder="1" applyAlignment="1">
      <alignment horizontal="center"/>
    </xf>
    <xf numFmtId="0" fontId="6" fillId="0" borderId="13" xfId="0" applyFont="1" applyBorder="1" applyAlignment="1">
      <alignment wrapText="1"/>
    </xf>
    <xf numFmtId="0" fontId="5" fillId="0" borderId="0" xfId="0" applyFont="1" applyAlignment="1">
      <alignment horizontal="center" wrapText="1"/>
    </xf>
    <xf numFmtId="0" fontId="2" fillId="0" borderId="10" xfId="0" applyFont="1" applyBorder="1" applyAlignment="1">
      <alignment horizont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2" fillId="34" borderId="0" xfId="0" applyFont="1" applyFill="1" applyBorder="1" applyAlignment="1">
      <alignment horizontal="center" vertical="center" wrapText="1"/>
    </xf>
    <xf numFmtId="0" fontId="2" fillId="34" borderId="16" xfId="0" applyFont="1" applyFill="1" applyBorder="1" applyAlignment="1">
      <alignment horizontal="center" wrapText="1"/>
    </xf>
    <xf numFmtId="0" fontId="2" fillId="34" borderId="17"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7" xfId="0" applyFont="1" applyFill="1" applyBorder="1" applyAlignment="1">
      <alignment horizontal="center" wrapText="1"/>
    </xf>
    <xf numFmtId="0" fontId="17" fillId="0" borderId="21" xfId="0" applyFont="1" applyBorder="1" applyAlignment="1">
      <alignment horizontal="center" wrapText="1"/>
    </xf>
    <xf numFmtId="0" fontId="6" fillId="34" borderId="17" xfId="0" applyFont="1" applyFill="1" applyBorder="1" applyAlignment="1">
      <alignment horizontal="center" vertical="center" wrapText="1"/>
    </xf>
    <xf numFmtId="0" fontId="6" fillId="0" borderId="0" xfId="0" applyFont="1" applyBorder="1" applyAlignment="1">
      <alignment horizontal="left" wrapText="1"/>
    </xf>
    <xf numFmtId="0" fontId="6" fillId="34" borderId="0" xfId="0" applyFont="1" applyFill="1" applyBorder="1" applyAlignment="1">
      <alignment horizontal="center" vertical="center" wrapText="1"/>
    </xf>
    <xf numFmtId="0" fontId="4" fillId="0" borderId="10" xfId="0" applyFont="1" applyBorder="1" applyAlignment="1">
      <alignment horizontal="center" wrapText="1"/>
    </xf>
    <xf numFmtId="0" fontId="4" fillId="0" borderId="10" xfId="0" applyFont="1" applyBorder="1" applyAlignment="1">
      <alignment horizontal="left" wrapText="1"/>
    </xf>
    <xf numFmtId="0" fontId="61" fillId="34" borderId="17" xfId="0" applyFont="1" applyFill="1" applyBorder="1" applyAlignment="1">
      <alignment horizontal="center" vertical="center" wrapText="1"/>
    </xf>
    <xf numFmtId="0" fontId="2" fillId="0" borderId="0" xfId="0" applyFont="1" applyBorder="1" applyAlignment="1">
      <alignment horizontal="center" wrapText="1"/>
    </xf>
    <xf numFmtId="0" fontId="59" fillId="39" borderId="17" xfId="0" applyFont="1" applyFill="1" applyBorder="1" applyAlignment="1">
      <alignment horizontal="center" vertical="center" wrapText="1"/>
    </xf>
    <xf numFmtId="0" fontId="59" fillId="0" borderId="17"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00"/>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fu15\Desktop\&#1052;&#1086;&#1085;&#1080;&#1090;&#1086;&#1088;&#1080;&#1085;&#1075;%20&#1079;&#1072;%202016%20&#1075;\&#1088;&#1077;&#1081;&#1090;&#1080;&#1085;&#1075;%20&#1087;&#1086;&#1089;&#1077;&#1083;&#1077;&#1085;&#1080;&#1081;%20&#1087;&#1086;%2017%20&#1080;&#1085;&#1076;-&#1088;&#1072;&#1084;%20&#1092;&#1080;&#1085;&#1072;&#1085;&#1089;&#1099;%20&#1079;&#1072;%202016%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18"/>
      <sheetName val="U17"/>
      <sheetName val="U16 "/>
      <sheetName val="U15"/>
      <sheetName val="U14"/>
      <sheetName val="U13"/>
      <sheetName val="U12"/>
      <sheetName val="U11"/>
      <sheetName val="U10"/>
      <sheetName val="U9 "/>
      <sheetName val="U8"/>
      <sheetName val="U7 "/>
      <sheetName val="U6"/>
      <sheetName val="U5"/>
      <sheetName val="U4"/>
      <sheetName val="U3"/>
      <sheetName val="U2"/>
      <sheetName val="U1"/>
      <sheetName val="свод"/>
    </sheetNames>
    <sheetDataSet>
      <sheetData sheetId="12">
        <row r="3">
          <cell r="H3">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abansk.org/region/municipalities/vidrino/otchety-ob-ispolnenii-byudzheta.php" TargetMode="External" /><Relationship Id="rId2" Type="http://schemas.openxmlformats.org/officeDocument/2006/relationships/hyperlink" Target="http://www.kabansk.org/region/municipalities/ranjurovo/otchety-ob-ispolnenii-byudzheta.ph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abansk.org/region/municipalities/vidrino/normative/" TargetMode="External" /><Relationship Id="rId2" Type="http://schemas.openxmlformats.org/officeDocument/2006/relationships/hyperlink" Target="http://www.kabansk.org/region/municipalities/b-kudara/normative/" TargetMode="External" /><Relationship Id="rId3" Type="http://schemas.openxmlformats.org/officeDocument/2006/relationships/hyperlink" Target="http://www.kabansk.org/region/municipalities/kabansk/normative/" TargetMode="External" /><Relationship Id="rId4" Type="http://schemas.openxmlformats.org/officeDocument/2006/relationships/hyperlink" Target="http://www.kabansk.org/region/municipalities/oimur/normative/" TargetMode="External" /><Relationship Id="rId5" Type="http://schemas.openxmlformats.org/officeDocument/2006/relationships/hyperlink" Target="http://www.kabansk.org/region/municipalities/ranjurovo/normative/" TargetMode="External" /><Relationship Id="rId6" Type="http://schemas.openxmlformats.org/officeDocument/2006/relationships/hyperlink" Target="http://www.kabansk.org/region/municipalities/suhaya/normative/"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Z24"/>
  <sheetViews>
    <sheetView zoomScale="87" zoomScaleNormal="87" zoomScalePageLayoutView="0" workbookViewId="0" topLeftCell="K1">
      <selection activeCell="Y11" sqref="Y11"/>
    </sheetView>
  </sheetViews>
  <sheetFormatPr defaultColWidth="11.57421875" defaultRowHeight="12.75"/>
  <cols>
    <col min="1" max="1" width="3.8515625" style="1" customWidth="1"/>
    <col min="2" max="2" width="28.57421875" style="1" customWidth="1"/>
    <col min="3" max="3" width="10.140625" style="2" customWidth="1"/>
    <col min="4" max="4" width="12.28125" style="1" customWidth="1"/>
    <col min="5" max="5" width="9.140625" style="1" customWidth="1"/>
    <col min="6" max="6" width="10.421875" style="1" customWidth="1"/>
    <col min="7" max="7" width="11.00390625" style="1" customWidth="1"/>
    <col min="8" max="8" width="11.57421875" style="1" customWidth="1"/>
    <col min="9" max="9" width="12.57421875" style="68" customWidth="1"/>
    <col min="10" max="10" width="10.7109375" style="1" customWidth="1"/>
    <col min="11" max="11" width="10.8515625" style="1" customWidth="1"/>
    <col min="12" max="12" width="10.7109375" style="1" customWidth="1"/>
    <col min="13" max="13" width="10.140625" style="1" customWidth="1"/>
    <col min="14" max="14" width="12.8515625" style="1" customWidth="1"/>
    <col min="15" max="15" width="14.140625" style="1" customWidth="1"/>
    <col min="16" max="16" width="11.421875" style="68" customWidth="1"/>
    <col min="17" max="17" width="10.7109375" style="68" customWidth="1"/>
    <col min="18" max="18" width="10.7109375" style="1" customWidth="1"/>
    <col min="19" max="19" width="11.140625" style="1" customWidth="1"/>
    <col min="20" max="20" width="11.421875" style="1" customWidth="1"/>
    <col min="21" max="23" width="15.7109375" style="1" customWidth="1"/>
    <col min="24" max="24" width="10.57421875" style="1" customWidth="1"/>
    <col min="25" max="25" width="10.421875" style="1" customWidth="1"/>
    <col min="26" max="26" width="9.140625" style="70" customWidth="1"/>
    <col min="27" max="255" width="9.140625" style="1" customWidth="1"/>
  </cols>
  <sheetData>
    <row r="2" spans="2:26" ht="18.75">
      <c r="B2" s="208" t="s">
        <v>274</v>
      </c>
      <c r="C2" s="208"/>
      <c r="D2" s="208"/>
      <c r="E2" s="208"/>
      <c r="F2" s="208"/>
      <c r="G2" s="208"/>
      <c r="H2" s="208"/>
      <c r="I2" s="208"/>
      <c r="J2" s="208"/>
      <c r="K2" s="208"/>
      <c r="L2" s="208"/>
      <c r="M2" s="208"/>
      <c r="N2" s="208"/>
      <c r="O2" s="208"/>
      <c r="P2" s="208"/>
      <c r="Q2" s="208"/>
      <c r="R2" s="208"/>
      <c r="S2" s="208"/>
      <c r="T2" s="208"/>
      <c r="U2" s="208"/>
      <c r="V2" s="208"/>
      <c r="W2" s="208"/>
      <c r="X2" s="208"/>
      <c r="Y2" s="208"/>
      <c r="Z2" s="208"/>
    </row>
    <row r="4" spans="1:26" s="87" customFormat="1" ht="168" customHeight="1">
      <c r="A4" s="209" t="s">
        <v>0</v>
      </c>
      <c r="B4" s="209" t="s">
        <v>1</v>
      </c>
      <c r="C4" s="85" t="s">
        <v>125</v>
      </c>
      <c r="D4" s="85" t="s">
        <v>126</v>
      </c>
      <c r="E4" s="85" t="s">
        <v>127</v>
      </c>
      <c r="F4" s="85" t="s">
        <v>128</v>
      </c>
      <c r="G4" s="85" t="s">
        <v>129</v>
      </c>
      <c r="H4" s="85" t="s">
        <v>130</v>
      </c>
      <c r="I4" s="86" t="s">
        <v>131</v>
      </c>
      <c r="J4" s="85" t="s">
        <v>132</v>
      </c>
      <c r="K4" s="85" t="s">
        <v>133</v>
      </c>
      <c r="L4" s="85" t="s">
        <v>134</v>
      </c>
      <c r="M4" s="85" t="s">
        <v>135</v>
      </c>
      <c r="N4" s="85" t="s">
        <v>136</v>
      </c>
      <c r="O4" s="85" t="s">
        <v>137</v>
      </c>
      <c r="P4" s="86" t="s">
        <v>138</v>
      </c>
      <c r="Q4" s="85" t="s">
        <v>139</v>
      </c>
      <c r="R4" s="85" t="s">
        <v>140</v>
      </c>
      <c r="S4" s="85" t="s">
        <v>141</v>
      </c>
      <c r="T4" s="86" t="s">
        <v>142</v>
      </c>
      <c r="U4" s="85" t="s">
        <v>143</v>
      </c>
      <c r="V4" s="85" t="s">
        <v>144</v>
      </c>
      <c r="W4" s="85" t="s">
        <v>145</v>
      </c>
      <c r="X4" s="86" t="s">
        <v>146</v>
      </c>
      <c r="Y4" s="210" t="s">
        <v>147</v>
      </c>
      <c r="Z4" s="210" t="s">
        <v>188</v>
      </c>
    </row>
    <row r="5" spans="1:26" s="70" customFormat="1" ht="24.75" customHeight="1">
      <c r="A5" s="209"/>
      <c r="B5" s="209"/>
      <c r="C5" s="145" t="s">
        <v>123</v>
      </c>
      <c r="D5" s="145" t="s">
        <v>116</v>
      </c>
      <c r="E5" s="145" t="s">
        <v>109</v>
      </c>
      <c r="F5" s="84" t="s">
        <v>148</v>
      </c>
      <c r="G5" s="145" t="s">
        <v>149</v>
      </c>
      <c r="H5" s="84" t="s">
        <v>150</v>
      </c>
      <c r="I5" s="88"/>
      <c r="J5" s="89" t="s">
        <v>151</v>
      </c>
      <c r="K5" s="89" t="s">
        <v>152</v>
      </c>
      <c r="L5" s="89" t="s">
        <v>64</v>
      </c>
      <c r="M5" s="89" t="s">
        <v>52</v>
      </c>
      <c r="N5" s="89" t="s">
        <v>153</v>
      </c>
      <c r="O5" s="89" t="s">
        <v>154</v>
      </c>
      <c r="P5" s="88"/>
      <c r="Q5" s="84" t="s">
        <v>155</v>
      </c>
      <c r="R5" s="84" t="s">
        <v>156</v>
      </c>
      <c r="S5" s="84" t="s">
        <v>43</v>
      </c>
      <c r="T5" s="88"/>
      <c r="U5" s="84" t="s">
        <v>157</v>
      </c>
      <c r="V5" s="84" t="s">
        <v>158</v>
      </c>
      <c r="W5" s="84" t="s">
        <v>159</v>
      </c>
      <c r="X5" s="88"/>
      <c r="Y5" s="210"/>
      <c r="Z5" s="211"/>
    </row>
    <row r="6" spans="1:26" ht="43.5" customHeight="1">
      <c r="A6" s="7">
        <v>1</v>
      </c>
      <c r="B6" s="7" t="s">
        <v>5</v>
      </c>
      <c r="C6" s="107">
        <f>'U1'!F3</f>
        <v>1.8</v>
      </c>
      <c r="D6" s="107">
        <f>'U2'!E3</f>
        <v>0</v>
      </c>
      <c r="E6" s="107">
        <f>'U3'!J3</f>
        <v>1.5</v>
      </c>
      <c r="F6" s="107">
        <f>'U4'!J3</f>
        <v>0.8</v>
      </c>
      <c r="G6" s="107">
        <f>'U5'!J3</f>
        <v>0.5</v>
      </c>
      <c r="H6" s="107">
        <f>'[1]U6'!$H$3</f>
        <v>0</v>
      </c>
      <c r="I6" s="108">
        <v>4.6</v>
      </c>
      <c r="J6" s="107">
        <f>'U7 '!H3</f>
        <v>2.5600000000000005</v>
      </c>
      <c r="K6" s="107">
        <f>'U8'!K4</f>
        <v>2.5600000000000005</v>
      </c>
      <c r="L6" s="107">
        <f>'U9 '!J3</f>
        <v>0</v>
      </c>
      <c r="M6" s="107">
        <f>'U10'!E3</f>
        <v>1.8</v>
      </c>
      <c r="N6" s="107">
        <f>'U11'!E3</f>
        <v>0</v>
      </c>
      <c r="O6" s="107">
        <f>'U12'!F3</f>
        <v>0</v>
      </c>
      <c r="P6" s="205">
        <v>7</v>
      </c>
      <c r="Q6" s="107">
        <f>'U13'!J3</f>
        <v>0</v>
      </c>
      <c r="R6" s="107">
        <f>'U14'!H3</f>
        <v>0.5</v>
      </c>
      <c r="S6" s="107">
        <f>'U15'!H3</f>
        <v>0.5</v>
      </c>
      <c r="T6" s="108">
        <f aca="true" t="shared" si="0" ref="T6:T23">R6+S6+Q6</f>
        <v>1</v>
      </c>
      <c r="U6" s="107">
        <f>'U16 '!E3</f>
        <v>0.5</v>
      </c>
      <c r="V6" s="107">
        <f>'U17'!E3</f>
        <v>0</v>
      </c>
      <c r="W6" s="107">
        <f>'U18'!E3</f>
        <v>0</v>
      </c>
      <c r="X6" s="108">
        <f aca="true" t="shared" si="1" ref="X6:X23">SUM(U6:W6)</f>
        <v>0.5</v>
      </c>
      <c r="Y6" s="161">
        <f aca="true" t="shared" si="2" ref="Y6:Y23">X6+T6+P6+I6</f>
        <v>13.1</v>
      </c>
      <c r="Z6" s="193">
        <v>9</v>
      </c>
    </row>
    <row r="7" spans="1:26" ht="43.5" customHeight="1">
      <c r="A7" s="7">
        <v>2</v>
      </c>
      <c r="B7" s="7" t="s">
        <v>7</v>
      </c>
      <c r="C7" s="107">
        <f>'U1'!F4</f>
        <v>0</v>
      </c>
      <c r="D7" s="107">
        <f>'U2'!E4</f>
        <v>0.4</v>
      </c>
      <c r="E7" s="107">
        <f>'U3'!J4</f>
        <v>1.5</v>
      </c>
      <c r="F7" s="107">
        <f>'U4'!J4</f>
        <v>0</v>
      </c>
      <c r="G7" s="107">
        <f>'U5'!J4</f>
        <v>0</v>
      </c>
      <c r="H7" s="107">
        <f>'U6'!H4</f>
        <v>0</v>
      </c>
      <c r="I7" s="108">
        <v>1.9</v>
      </c>
      <c r="J7" s="107">
        <f>'U7 '!H4</f>
        <v>0.8</v>
      </c>
      <c r="K7" s="107">
        <f>'U8'!K5</f>
        <v>0</v>
      </c>
      <c r="L7" s="107">
        <f>'U9 '!J4</f>
        <v>0</v>
      </c>
      <c r="M7" s="107">
        <f>'U10'!E4</f>
        <v>1.8</v>
      </c>
      <c r="N7" s="107">
        <f>'U11'!E4</f>
        <v>0.5</v>
      </c>
      <c r="O7" s="107">
        <f>'U12'!F4</f>
        <v>1.5</v>
      </c>
      <c r="P7" s="108">
        <v>4.6</v>
      </c>
      <c r="Q7" s="107">
        <f>'U13'!J4</f>
        <v>0</v>
      </c>
      <c r="R7" s="107">
        <f>'U14'!H4</f>
        <v>0.5</v>
      </c>
      <c r="S7" s="107">
        <f>'U15'!H4</f>
        <v>0.5</v>
      </c>
      <c r="T7" s="108">
        <f>R7+S7+Q7</f>
        <v>1</v>
      </c>
      <c r="U7" s="107">
        <f>'U16 '!E4</f>
        <v>0</v>
      </c>
      <c r="V7" s="107">
        <f>'U17'!E4</f>
        <v>0</v>
      </c>
      <c r="W7" s="107">
        <f>'U18'!E5</f>
        <v>0</v>
      </c>
      <c r="X7" s="108">
        <f>SUM(U7:W7)</f>
        <v>0</v>
      </c>
      <c r="Y7" s="162">
        <f>X7+T7+P7+I7</f>
        <v>7.5</v>
      </c>
      <c r="Z7" s="193">
        <v>17</v>
      </c>
    </row>
    <row r="8" spans="1:26" ht="43.5" customHeight="1">
      <c r="A8" s="7">
        <v>3</v>
      </c>
      <c r="B8" s="7" t="s">
        <v>6</v>
      </c>
      <c r="C8" s="107">
        <f>'U1'!F5</f>
        <v>0</v>
      </c>
      <c r="D8" s="107">
        <f>'U2'!E5</f>
        <v>0</v>
      </c>
      <c r="E8" s="107">
        <f>'U3'!J5</f>
        <v>1.5</v>
      </c>
      <c r="F8" s="107">
        <f>'U4'!J5</f>
        <v>0.8</v>
      </c>
      <c r="G8" s="107">
        <f>'U5'!J5</f>
        <v>0.5</v>
      </c>
      <c r="H8" s="107">
        <f>'U6'!H5</f>
        <v>0</v>
      </c>
      <c r="I8" s="108">
        <v>2.8</v>
      </c>
      <c r="J8" s="107">
        <f>'U7 '!H5</f>
        <v>1.6</v>
      </c>
      <c r="K8" s="107">
        <f>'U8'!K6</f>
        <v>0</v>
      </c>
      <c r="L8" s="107">
        <f>'U9 '!J5</f>
        <v>0</v>
      </c>
      <c r="M8" s="107">
        <f>'U10'!E5</f>
        <v>1.8</v>
      </c>
      <c r="N8" s="107">
        <f>'U11'!E5</f>
        <v>0</v>
      </c>
      <c r="O8" s="107">
        <f>'U12'!F5</f>
        <v>0</v>
      </c>
      <c r="P8" s="108">
        <v>3.4</v>
      </c>
      <c r="Q8" s="107">
        <f>'U13'!J5</f>
        <v>0</v>
      </c>
      <c r="R8" s="107">
        <f>'U14'!H5</f>
        <v>0.5</v>
      </c>
      <c r="S8" s="107">
        <f>'U15'!H5</f>
        <v>0.5</v>
      </c>
      <c r="T8" s="108">
        <f t="shared" si="0"/>
        <v>1</v>
      </c>
      <c r="U8" s="107">
        <f>'U16 '!E5</f>
        <v>0</v>
      </c>
      <c r="V8" s="107">
        <f>'U17'!E5</f>
        <v>0</v>
      </c>
      <c r="W8" s="107">
        <f>'U18'!E4</f>
        <v>0</v>
      </c>
      <c r="X8" s="108">
        <f t="shared" si="1"/>
        <v>0</v>
      </c>
      <c r="Y8" s="161">
        <f t="shared" si="2"/>
        <v>7.2</v>
      </c>
      <c r="Z8" s="193">
        <v>19</v>
      </c>
    </row>
    <row r="9" spans="1:26" ht="43.5" customHeight="1">
      <c r="A9" s="7">
        <v>4</v>
      </c>
      <c r="B9" s="7" t="s">
        <v>8</v>
      </c>
      <c r="C9" s="107">
        <f>'U1'!F6</f>
        <v>0</v>
      </c>
      <c r="D9" s="107">
        <f>'U2'!E6</f>
        <v>0</v>
      </c>
      <c r="E9" s="107">
        <f>'U3'!J6</f>
        <v>2.25</v>
      </c>
      <c r="F9" s="107">
        <f>'U4'!J6</f>
        <v>0</v>
      </c>
      <c r="G9" s="107">
        <f>'U5'!J6</f>
        <v>0.5</v>
      </c>
      <c r="H9" s="107">
        <f>'U6'!H6</f>
        <v>4</v>
      </c>
      <c r="I9" s="108">
        <v>6.8</v>
      </c>
      <c r="J9" s="107">
        <f>'U7 '!H6</f>
        <v>2.5600000000000005</v>
      </c>
      <c r="K9" s="107">
        <f>'U8'!K7</f>
        <v>2.5600000000000005</v>
      </c>
      <c r="L9" s="107">
        <f>'U9 '!J6</f>
        <v>2.5600000000000005</v>
      </c>
      <c r="M9" s="107">
        <f>'U10'!E6</f>
        <v>1.8</v>
      </c>
      <c r="N9" s="107">
        <f>'U11'!E6</f>
        <v>0.5</v>
      </c>
      <c r="O9" s="107">
        <f>'U12'!F6</f>
        <v>0</v>
      </c>
      <c r="P9" s="108">
        <v>10.1</v>
      </c>
      <c r="Q9" s="107">
        <f>'U13'!J6</f>
        <v>0</v>
      </c>
      <c r="R9" s="107">
        <f>'U14'!H6</f>
        <v>0.5</v>
      </c>
      <c r="S9" s="107">
        <f>'U15'!H6</f>
        <v>0.5</v>
      </c>
      <c r="T9" s="108">
        <f t="shared" si="0"/>
        <v>1</v>
      </c>
      <c r="U9" s="107">
        <f>'U16 '!E6</f>
        <v>0.5</v>
      </c>
      <c r="V9" s="107">
        <f>'U17'!E6</f>
        <v>0.5</v>
      </c>
      <c r="W9" s="107">
        <f>'U18'!E6</f>
        <v>0</v>
      </c>
      <c r="X9" s="108">
        <f t="shared" si="1"/>
        <v>1</v>
      </c>
      <c r="Y9" s="204">
        <f t="shared" si="2"/>
        <v>18.9</v>
      </c>
      <c r="Z9" s="192">
        <v>1</v>
      </c>
    </row>
    <row r="10" spans="1:26" ht="43.5" customHeight="1">
      <c r="A10" s="7">
        <v>5</v>
      </c>
      <c r="B10" s="7" t="s">
        <v>9</v>
      </c>
      <c r="C10" s="107">
        <f>'U1'!F7</f>
        <v>1.8</v>
      </c>
      <c r="D10" s="107">
        <f>'U2'!E7</f>
        <v>0.4</v>
      </c>
      <c r="E10" s="107">
        <f>'U3'!J7</f>
        <v>1.5</v>
      </c>
      <c r="F10" s="107">
        <f>'U4'!J7</f>
        <v>0.8</v>
      </c>
      <c r="G10" s="107">
        <f>'U5'!J7</f>
        <v>0.5</v>
      </c>
      <c r="H10" s="107">
        <f>'U6'!H7</f>
        <v>3</v>
      </c>
      <c r="I10" s="108">
        <v>8</v>
      </c>
      <c r="J10" s="107">
        <f>'U7 '!H7</f>
        <v>2.08</v>
      </c>
      <c r="K10" s="107">
        <f>'U8'!K8</f>
        <v>2.5600000000000005</v>
      </c>
      <c r="L10" s="107">
        <f>'U9 '!J7</f>
        <v>0</v>
      </c>
      <c r="M10" s="107">
        <f>'U10'!E7</f>
        <v>1.8</v>
      </c>
      <c r="N10" s="107">
        <f>'U11'!E7</f>
        <v>0</v>
      </c>
      <c r="O10" s="107">
        <f>'U12'!F7</f>
        <v>1.5</v>
      </c>
      <c r="P10" s="205">
        <v>8</v>
      </c>
      <c r="Q10" s="107">
        <f>'U13'!J7</f>
        <v>0</v>
      </c>
      <c r="R10" s="107">
        <f>'U14'!H7</f>
        <v>0.5</v>
      </c>
      <c r="S10" s="107">
        <f>'U15'!H7</f>
        <v>0.5</v>
      </c>
      <c r="T10" s="108">
        <f t="shared" si="0"/>
        <v>1</v>
      </c>
      <c r="U10" s="107">
        <f>'U16 '!E7</f>
        <v>0.5</v>
      </c>
      <c r="V10" s="107">
        <f>'U17'!E7</f>
        <v>0.5</v>
      </c>
      <c r="W10" s="107">
        <f>'U18'!E7</f>
        <v>0</v>
      </c>
      <c r="X10" s="108">
        <f t="shared" si="1"/>
        <v>1</v>
      </c>
      <c r="Y10" s="204">
        <f t="shared" si="2"/>
        <v>18</v>
      </c>
      <c r="Z10" s="192">
        <v>2</v>
      </c>
    </row>
    <row r="11" spans="1:26" ht="43.5" customHeight="1">
      <c r="A11" s="7">
        <v>6</v>
      </c>
      <c r="B11" s="7" t="s">
        <v>10</v>
      </c>
      <c r="C11" s="107">
        <f>'U1'!F8</f>
        <v>0</v>
      </c>
      <c r="D11" s="107">
        <f>'U2'!E8</f>
        <v>0</v>
      </c>
      <c r="E11" s="107">
        <f>'U3'!J8</f>
        <v>0.75</v>
      </c>
      <c r="F11" s="107">
        <f>'U4'!J8</f>
        <v>0.8</v>
      </c>
      <c r="G11" s="107">
        <f>'U5'!J8</f>
        <v>0</v>
      </c>
      <c r="H11" s="107">
        <f>'U6'!H8</f>
        <v>4</v>
      </c>
      <c r="I11" s="108">
        <v>5.6</v>
      </c>
      <c r="J11" s="107">
        <f>'U7 '!H8</f>
        <v>2.5600000000000005</v>
      </c>
      <c r="K11" s="107">
        <f>'U8'!K9</f>
        <v>2.5600000000000005</v>
      </c>
      <c r="L11" s="107">
        <f>'U9 '!J8</f>
        <v>2.5600000000000005</v>
      </c>
      <c r="M11" s="107">
        <f>'U10'!E8</f>
        <v>1.8</v>
      </c>
      <c r="N11" s="107">
        <f>'U11'!E8</f>
        <v>0</v>
      </c>
      <c r="O11" s="107">
        <f>'U12'!F8</f>
        <v>0</v>
      </c>
      <c r="P11" s="108">
        <v>9.6</v>
      </c>
      <c r="Q11" s="107">
        <f>'U13'!J8</f>
        <v>0</v>
      </c>
      <c r="R11" s="107">
        <f>'U14'!H8</f>
        <v>0.5</v>
      </c>
      <c r="S11" s="107">
        <f>'U15'!H8</f>
        <v>0.5</v>
      </c>
      <c r="T11" s="108">
        <f t="shared" si="0"/>
        <v>1</v>
      </c>
      <c r="U11" s="107">
        <f>'U16 '!E8</f>
        <v>0</v>
      </c>
      <c r="V11" s="107">
        <f>'U17'!E8</f>
        <v>0</v>
      </c>
      <c r="W11" s="107">
        <f>'U18'!E8</f>
        <v>0</v>
      </c>
      <c r="X11" s="108">
        <f t="shared" si="1"/>
        <v>0</v>
      </c>
      <c r="Y11" s="204">
        <f t="shared" si="2"/>
        <v>16.2</v>
      </c>
      <c r="Z11" s="192">
        <v>3</v>
      </c>
    </row>
    <row r="12" spans="1:26" ht="43.5" customHeight="1">
      <c r="A12" s="7">
        <v>7</v>
      </c>
      <c r="B12" s="7" t="s">
        <v>11</v>
      </c>
      <c r="C12" s="107">
        <f>'U1'!F9</f>
        <v>0</v>
      </c>
      <c r="D12" s="107">
        <f>'U2'!E9</f>
        <v>0</v>
      </c>
      <c r="E12" s="107">
        <f>'U3'!J9</f>
        <v>2.25</v>
      </c>
      <c r="F12" s="107">
        <f>'U4'!J9</f>
        <v>0.8</v>
      </c>
      <c r="G12" s="107">
        <f>'U5'!J9</f>
        <v>0</v>
      </c>
      <c r="H12" s="107">
        <f>'U6'!H9</f>
        <v>0</v>
      </c>
      <c r="I12" s="108">
        <v>3.1</v>
      </c>
      <c r="J12" s="107">
        <f>'U7 '!H9</f>
        <v>2.5600000000000005</v>
      </c>
      <c r="K12" s="107">
        <f>'U8'!K10</f>
        <v>2.5600000000000005</v>
      </c>
      <c r="L12" s="107">
        <f>'U9 '!J9</f>
        <v>0</v>
      </c>
      <c r="M12" s="107">
        <f>'U10'!E9</f>
        <v>1.8</v>
      </c>
      <c r="N12" s="107">
        <f>'U11'!E9</f>
        <v>0</v>
      </c>
      <c r="O12" s="107">
        <f>'U12'!F9</f>
        <v>0</v>
      </c>
      <c r="P12" s="108">
        <v>7</v>
      </c>
      <c r="Q12" s="107">
        <f>'U13'!J9</f>
        <v>0</v>
      </c>
      <c r="R12" s="107">
        <f>'U14'!H9</f>
        <v>0.5</v>
      </c>
      <c r="S12" s="107">
        <f>'U15'!H9</f>
        <v>0.5</v>
      </c>
      <c r="T12" s="108">
        <f t="shared" si="0"/>
        <v>1</v>
      </c>
      <c r="U12" s="107">
        <f>'U16 '!E9</f>
        <v>0</v>
      </c>
      <c r="V12" s="107">
        <f>'U17'!E9</f>
        <v>0</v>
      </c>
      <c r="W12" s="107">
        <f>'U18'!E9</f>
        <v>0</v>
      </c>
      <c r="X12" s="108">
        <f t="shared" si="1"/>
        <v>0</v>
      </c>
      <c r="Y12" s="161">
        <f t="shared" si="2"/>
        <v>11.1</v>
      </c>
      <c r="Z12" s="193">
        <v>13</v>
      </c>
    </row>
    <row r="13" spans="1:26" ht="43.5" customHeight="1">
      <c r="A13" s="7">
        <v>8</v>
      </c>
      <c r="B13" s="7" t="s">
        <v>12</v>
      </c>
      <c r="C13" s="107">
        <f>'U1'!F10</f>
        <v>0</v>
      </c>
      <c r="D13" s="107">
        <f>'U2'!E10</f>
        <v>0</v>
      </c>
      <c r="E13" s="107">
        <f>'U3'!J10</f>
        <v>2.25</v>
      </c>
      <c r="F13" s="107">
        <f>'U4'!J10</f>
        <v>0</v>
      </c>
      <c r="G13" s="107">
        <f>'U5'!J10</f>
        <v>0</v>
      </c>
      <c r="H13" s="107">
        <f>'U6'!H10</f>
        <v>4</v>
      </c>
      <c r="I13" s="108">
        <v>6.3</v>
      </c>
      <c r="J13" s="107">
        <f>'U7 '!H10</f>
        <v>2.08</v>
      </c>
      <c r="K13" s="107">
        <f>'U8'!K11</f>
        <v>0</v>
      </c>
      <c r="L13" s="107">
        <f>'U9 '!J10</f>
        <v>0</v>
      </c>
      <c r="M13" s="107">
        <f>'U10'!E10</f>
        <v>1.8</v>
      </c>
      <c r="N13" s="107">
        <f>'U11'!E10</f>
        <v>0.5</v>
      </c>
      <c r="O13" s="107">
        <f>'U12'!F10</f>
        <v>0</v>
      </c>
      <c r="P13" s="108">
        <v>4.4</v>
      </c>
      <c r="Q13" s="107">
        <f>'U13'!J10</f>
        <v>0</v>
      </c>
      <c r="R13" s="107">
        <f>'U14'!H10</f>
        <v>0.5</v>
      </c>
      <c r="S13" s="107">
        <f>'U15'!H10</f>
        <v>0.5</v>
      </c>
      <c r="T13" s="108">
        <f t="shared" si="0"/>
        <v>1</v>
      </c>
      <c r="U13" s="107">
        <f>'U16 '!E10</f>
        <v>0</v>
      </c>
      <c r="V13" s="107">
        <f>'U17'!E10</f>
        <v>0</v>
      </c>
      <c r="W13" s="107">
        <f>'U18'!E10</f>
        <v>0</v>
      </c>
      <c r="X13" s="108">
        <f t="shared" si="1"/>
        <v>0</v>
      </c>
      <c r="Y13" s="161">
        <f t="shared" si="2"/>
        <v>11.7</v>
      </c>
      <c r="Z13" s="193">
        <v>12</v>
      </c>
    </row>
    <row r="14" spans="1:26" ht="43.5" customHeight="1">
      <c r="A14" s="7">
        <v>9</v>
      </c>
      <c r="B14" s="7" t="s">
        <v>13</v>
      </c>
      <c r="C14" s="107">
        <f>'U1'!F11</f>
        <v>1.8</v>
      </c>
      <c r="D14" s="107">
        <f>'U2'!E11</f>
        <v>0</v>
      </c>
      <c r="E14" s="107">
        <f>'U3'!J11</f>
        <v>1.5</v>
      </c>
      <c r="F14" s="107">
        <f>'U4'!J11</f>
        <v>2.5600000000000005</v>
      </c>
      <c r="G14" s="107">
        <f>'U5'!J11</f>
        <v>0</v>
      </c>
      <c r="H14" s="107">
        <f>'U6'!H11</f>
        <v>0</v>
      </c>
      <c r="I14" s="108">
        <v>5.9</v>
      </c>
      <c r="J14" s="107">
        <f>'U7 '!H11</f>
        <v>2.08</v>
      </c>
      <c r="K14" s="107">
        <f>'U8'!K12</f>
        <v>2.5600000000000005</v>
      </c>
      <c r="L14" s="107">
        <f>'U9 '!J11</f>
        <v>0</v>
      </c>
      <c r="M14" s="107">
        <f>'U10'!E11</f>
        <v>1.8</v>
      </c>
      <c r="N14" s="107">
        <f>'U11'!E11</f>
        <v>0</v>
      </c>
      <c r="O14" s="107">
        <f>'U12'!F11</f>
        <v>0</v>
      </c>
      <c r="P14" s="108">
        <v>6.5</v>
      </c>
      <c r="Q14" s="107">
        <f>'U13'!J11</f>
        <v>0</v>
      </c>
      <c r="R14" s="107">
        <f>'U14'!H11</f>
        <v>0.5</v>
      </c>
      <c r="S14" s="107">
        <f>'U15'!H11</f>
        <v>0.5</v>
      </c>
      <c r="T14" s="108">
        <f t="shared" si="0"/>
        <v>1</v>
      </c>
      <c r="U14" s="107">
        <f>'U16 '!E11</f>
        <v>0</v>
      </c>
      <c r="V14" s="107">
        <f>'U17'!E11</f>
        <v>0</v>
      </c>
      <c r="W14" s="107">
        <f>'U18'!E11</f>
        <v>0</v>
      </c>
      <c r="X14" s="108">
        <f t="shared" si="1"/>
        <v>0</v>
      </c>
      <c r="Y14" s="161">
        <f t="shared" si="2"/>
        <v>13.4</v>
      </c>
      <c r="Z14" s="193">
        <v>8</v>
      </c>
    </row>
    <row r="15" spans="1:26" ht="43.5" customHeight="1">
      <c r="A15" s="7">
        <v>10</v>
      </c>
      <c r="B15" s="7" t="s">
        <v>14</v>
      </c>
      <c r="C15" s="107">
        <f>'U1'!F12</f>
        <v>1.8</v>
      </c>
      <c r="D15" s="107">
        <f>'U2'!E12</f>
        <v>0</v>
      </c>
      <c r="E15" s="107">
        <f>'U3'!J12</f>
        <v>2.25</v>
      </c>
      <c r="F15" s="107">
        <f>'U4'!J12</f>
        <v>2.5600000000000005</v>
      </c>
      <c r="G15" s="107">
        <f>'U5'!J12</f>
        <v>0</v>
      </c>
      <c r="H15" s="107">
        <f>'U6'!H12</f>
        <v>4</v>
      </c>
      <c r="I15" s="108">
        <v>10.7</v>
      </c>
      <c r="J15" s="107">
        <f>'U7 '!H12</f>
        <v>0</v>
      </c>
      <c r="K15" s="107">
        <f>'U8'!K13</f>
        <v>0</v>
      </c>
      <c r="L15" s="107">
        <f>'U9 '!J12</f>
        <v>0</v>
      </c>
      <c r="M15" s="107">
        <f>'U10'!E12</f>
        <v>1.8</v>
      </c>
      <c r="N15" s="107">
        <f>'U11'!E12</f>
        <v>0</v>
      </c>
      <c r="O15" s="107">
        <f>'U12'!F12</f>
        <v>0</v>
      </c>
      <c r="P15" s="108">
        <v>1.8</v>
      </c>
      <c r="Q15" s="107">
        <f>'U13'!J12</f>
        <v>0</v>
      </c>
      <c r="R15" s="107">
        <f>'U14'!H12</f>
        <v>0.5</v>
      </c>
      <c r="S15" s="107">
        <f>'U15'!H12</f>
        <v>0.5</v>
      </c>
      <c r="T15" s="108">
        <f t="shared" si="0"/>
        <v>1</v>
      </c>
      <c r="U15" s="107">
        <f>'U16 '!E12</f>
        <v>0.5</v>
      </c>
      <c r="V15" s="107">
        <f>'U17'!E12</f>
        <v>0</v>
      </c>
      <c r="W15" s="107">
        <f>'U18'!E12</f>
        <v>0</v>
      </c>
      <c r="X15" s="108">
        <f t="shared" si="1"/>
        <v>0.5</v>
      </c>
      <c r="Y15" s="161">
        <f t="shared" si="2"/>
        <v>14</v>
      </c>
      <c r="Z15" s="193">
        <v>6</v>
      </c>
    </row>
    <row r="16" spans="1:26" ht="43.5" customHeight="1">
      <c r="A16" s="7">
        <v>11</v>
      </c>
      <c r="B16" s="7" t="s">
        <v>15</v>
      </c>
      <c r="C16" s="107">
        <f>'U1'!F13</f>
        <v>1.8</v>
      </c>
      <c r="D16" s="107">
        <f>'U2'!E13</f>
        <v>0</v>
      </c>
      <c r="E16" s="107">
        <f>'U3'!J13</f>
        <v>2.25</v>
      </c>
      <c r="F16" s="107">
        <f>'U4'!J13</f>
        <v>0</v>
      </c>
      <c r="G16" s="107">
        <f>'U5'!J13</f>
        <v>0</v>
      </c>
      <c r="H16" s="107">
        <f>'U6'!H13</f>
        <v>0</v>
      </c>
      <c r="I16" s="108">
        <v>4.1</v>
      </c>
      <c r="J16" s="107">
        <f>'U7 '!H13</f>
        <v>0</v>
      </c>
      <c r="K16" s="107">
        <f>'U8'!K14</f>
        <v>0</v>
      </c>
      <c r="L16" s="107">
        <f>'U9 '!J13</f>
        <v>0</v>
      </c>
      <c r="M16" s="107">
        <f>'U10'!E13</f>
        <v>1.8</v>
      </c>
      <c r="N16" s="107">
        <f>'U11'!E13</f>
        <v>0.5</v>
      </c>
      <c r="O16" s="107">
        <f>'U12'!F13</f>
        <v>0</v>
      </c>
      <c r="P16" s="108">
        <v>2.3</v>
      </c>
      <c r="Q16" s="107">
        <f>'U13'!J13</f>
        <v>0</v>
      </c>
      <c r="R16" s="107">
        <f>'U14'!H13</f>
        <v>0.5</v>
      </c>
      <c r="S16" s="107">
        <f>'U15'!H13</f>
        <v>0.5</v>
      </c>
      <c r="T16" s="108">
        <f t="shared" si="0"/>
        <v>1</v>
      </c>
      <c r="U16" s="107">
        <f>'U16 '!E13</f>
        <v>0</v>
      </c>
      <c r="V16" s="107">
        <f>'U17'!E13</f>
        <v>0</v>
      </c>
      <c r="W16" s="107">
        <f>'U18'!E13</f>
        <v>0</v>
      </c>
      <c r="X16" s="108">
        <f t="shared" si="1"/>
        <v>0</v>
      </c>
      <c r="Y16" s="161">
        <f t="shared" si="2"/>
        <v>7.3999999999999995</v>
      </c>
      <c r="Z16" s="193">
        <v>18</v>
      </c>
    </row>
    <row r="17" spans="1:26" ht="43.5" customHeight="1">
      <c r="A17" s="7">
        <v>12</v>
      </c>
      <c r="B17" s="7" t="s">
        <v>17</v>
      </c>
      <c r="C17" s="107">
        <f>'U1'!F14</f>
        <v>1.8</v>
      </c>
      <c r="D17" s="107">
        <f>'U2'!E14</f>
        <v>0</v>
      </c>
      <c r="E17" s="107">
        <f>'U3'!J14</f>
        <v>1.5</v>
      </c>
      <c r="F17" s="107">
        <f>'U4'!J14</f>
        <v>1.6</v>
      </c>
      <c r="G17" s="107">
        <f>'U5'!J14</f>
        <v>1</v>
      </c>
      <c r="H17" s="107">
        <f>'U6'!H14</f>
        <v>4</v>
      </c>
      <c r="I17" s="108">
        <v>9.9</v>
      </c>
      <c r="J17" s="107">
        <f>'U7 '!H14</f>
        <v>1.6</v>
      </c>
      <c r="K17" s="107">
        <f>'U8'!K15</f>
        <v>2.5600000000000005</v>
      </c>
      <c r="L17" s="107">
        <f>'U9 '!J14</f>
        <v>0</v>
      </c>
      <c r="M17" s="107">
        <f>'U10'!E14</f>
        <v>1.8</v>
      </c>
      <c r="N17" s="107">
        <f>'U11'!E14</f>
        <v>0</v>
      </c>
      <c r="O17" s="107">
        <f>'U12'!F14</f>
        <v>0</v>
      </c>
      <c r="P17" s="108">
        <v>6</v>
      </c>
      <c r="Q17" s="107">
        <f>'U13'!J14</f>
        <v>0</v>
      </c>
      <c r="R17" s="107">
        <f>'U14'!H14</f>
        <v>0.5</v>
      </c>
      <c r="S17" s="107">
        <f>'U15'!H14</f>
        <v>0.5</v>
      </c>
      <c r="T17" s="108">
        <f>R17+S17+Q17</f>
        <v>1</v>
      </c>
      <c r="U17" s="107">
        <f>'U16 '!E14</f>
        <v>0.5</v>
      </c>
      <c r="V17" s="107">
        <f>'U17'!E14</f>
        <v>0</v>
      </c>
      <c r="W17" s="107">
        <f>'U18'!E15</f>
        <v>0</v>
      </c>
      <c r="X17" s="108">
        <f>SUM(U17:W17)</f>
        <v>0.5</v>
      </c>
      <c r="Y17" s="203">
        <f>X17+T17+P17+I17</f>
        <v>17.4</v>
      </c>
      <c r="Z17" s="192">
        <v>4</v>
      </c>
    </row>
    <row r="18" spans="1:26" ht="43.5" customHeight="1">
      <c r="A18" s="7">
        <v>13</v>
      </c>
      <c r="B18" s="7" t="s">
        <v>16</v>
      </c>
      <c r="C18" s="107">
        <f>'U1'!F15</f>
        <v>0</v>
      </c>
      <c r="D18" s="107">
        <f>'U2'!E15</f>
        <v>0</v>
      </c>
      <c r="E18" s="107">
        <f>'U3'!J15</f>
        <v>2.25</v>
      </c>
      <c r="F18" s="107">
        <f>'U4'!J15</f>
        <v>0</v>
      </c>
      <c r="G18" s="107">
        <f>'U5'!J15</f>
        <v>0</v>
      </c>
      <c r="H18" s="107">
        <f>'U6'!H15</f>
        <v>0</v>
      </c>
      <c r="I18" s="108">
        <v>2.3</v>
      </c>
      <c r="J18" s="107">
        <f>'U7 '!H15</f>
        <v>2.5600000000000005</v>
      </c>
      <c r="K18" s="107">
        <f>'U8'!K16</f>
        <v>2.5600000000000005</v>
      </c>
      <c r="L18" s="107">
        <f>'U9 '!J15</f>
        <v>0.8</v>
      </c>
      <c r="M18" s="107">
        <f>'U10'!E15</f>
        <v>1.8</v>
      </c>
      <c r="N18" s="107">
        <f>'U11'!E15</f>
        <v>0</v>
      </c>
      <c r="O18" s="107">
        <f>'U12'!F15</f>
        <v>0</v>
      </c>
      <c r="P18" s="108">
        <v>7.8</v>
      </c>
      <c r="Q18" s="107">
        <f>'U13'!J15</f>
        <v>0</v>
      </c>
      <c r="R18" s="107">
        <f>'U14'!H15</f>
        <v>0.5</v>
      </c>
      <c r="S18" s="107">
        <f>'U15'!H15</f>
        <v>0.5</v>
      </c>
      <c r="T18" s="108">
        <f t="shared" si="0"/>
        <v>1</v>
      </c>
      <c r="U18" s="107">
        <f>'U16 '!E15</f>
        <v>0.5</v>
      </c>
      <c r="V18" s="107">
        <f>'U17'!E15</f>
        <v>0.5</v>
      </c>
      <c r="W18" s="107">
        <f>'U18'!E14</f>
        <v>0</v>
      </c>
      <c r="X18" s="108">
        <f t="shared" si="1"/>
        <v>1</v>
      </c>
      <c r="Y18" s="161">
        <f t="shared" si="2"/>
        <v>12.100000000000001</v>
      </c>
      <c r="Z18" s="193">
        <v>11</v>
      </c>
    </row>
    <row r="19" spans="1:26" ht="43.5" customHeight="1">
      <c r="A19" s="7">
        <v>14</v>
      </c>
      <c r="B19" s="7" t="s">
        <v>18</v>
      </c>
      <c r="C19" s="107">
        <f>'U1'!F16</f>
        <v>0</v>
      </c>
      <c r="D19" s="107">
        <f>'U2'!E16</f>
        <v>0</v>
      </c>
      <c r="E19" s="107">
        <f>'U3'!J16</f>
        <v>2.25</v>
      </c>
      <c r="F19" s="107">
        <f>'U4'!J16</f>
        <v>2.5600000000000005</v>
      </c>
      <c r="G19" s="107">
        <f>'U5'!J16</f>
        <v>0</v>
      </c>
      <c r="H19" s="107">
        <f>'U6'!H16</f>
        <v>0</v>
      </c>
      <c r="I19" s="108">
        <v>4.9</v>
      </c>
      <c r="J19" s="107">
        <f>'U7 '!H16</f>
        <v>2.5600000000000005</v>
      </c>
      <c r="K19" s="107">
        <f>'U8'!K17</f>
        <v>2.5600000000000005</v>
      </c>
      <c r="L19" s="107">
        <f>'U9 '!J16</f>
        <v>0</v>
      </c>
      <c r="M19" s="107">
        <f>'U10'!E16</f>
        <v>1.8</v>
      </c>
      <c r="N19" s="107">
        <f>'U11'!E16</f>
        <v>0</v>
      </c>
      <c r="O19" s="107">
        <f>'U12'!F16</f>
        <v>0</v>
      </c>
      <c r="P19" s="108">
        <v>7</v>
      </c>
      <c r="Q19" s="107">
        <f>'U13'!J16</f>
        <v>0</v>
      </c>
      <c r="R19" s="107">
        <f>'U14'!H16</f>
        <v>0.5</v>
      </c>
      <c r="S19" s="107">
        <f>'U15'!H16</f>
        <v>0.5</v>
      </c>
      <c r="T19" s="108">
        <f t="shared" si="0"/>
        <v>1</v>
      </c>
      <c r="U19" s="107">
        <f>'U16 '!E16</f>
        <v>0</v>
      </c>
      <c r="V19" s="107">
        <f>'U17'!E16</f>
        <v>0</v>
      </c>
      <c r="W19" s="107">
        <f>'U18'!E16</f>
        <v>0</v>
      </c>
      <c r="X19" s="108">
        <f t="shared" si="1"/>
        <v>0</v>
      </c>
      <c r="Y19" s="161">
        <f t="shared" si="2"/>
        <v>12.9</v>
      </c>
      <c r="Z19" s="193">
        <v>10</v>
      </c>
    </row>
    <row r="20" spans="1:26" ht="43.5" customHeight="1">
      <c r="A20" s="7">
        <v>15</v>
      </c>
      <c r="B20" s="7" t="s">
        <v>19</v>
      </c>
      <c r="C20" s="107">
        <f>'U1'!F17</f>
        <v>1.8</v>
      </c>
      <c r="D20" s="107">
        <f>'U2'!E17</f>
        <v>0</v>
      </c>
      <c r="E20" s="107">
        <f>'U3'!J17</f>
        <v>2.25</v>
      </c>
      <c r="F20" s="107">
        <f>'U4'!J17</f>
        <v>0</v>
      </c>
      <c r="G20" s="107">
        <f>'U5'!J17</f>
        <v>0</v>
      </c>
      <c r="H20" s="107">
        <f>'U6'!H17</f>
        <v>0</v>
      </c>
      <c r="I20" s="108">
        <v>4.1</v>
      </c>
      <c r="J20" s="107">
        <f>'U7 '!H17</f>
        <v>2.5600000000000005</v>
      </c>
      <c r="K20" s="107">
        <f>'U8'!K18</f>
        <v>2.08</v>
      </c>
      <c r="L20" s="107">
        <f>'U9 '!J17</f>
        <v>2.5600000000000005</v>
      </c>
      <c r="M20" s="107">
        <f>'U10'!E17</f>
        <v>1.8</v>
      </c>
      <c r="N20" s="107">
        <f>'U11'!E17</f>
        <v>0</v>
      </c>
      <c r="O20" s="107">
        <f>'U12'!F17</f>
        <v>0</v>
      </c>
      <c r="P20" s="108">
        <v>9.1</v>
      </c>
      <c r="Q20" s="107">
        <f>'U13'!J17</f>
        <v>0</v>
      </c>
      <c r="R20" s="107">
        <f>'U14'!H17</f>
        <v>0.5</v>
      </c>
      <c r="S20" s="107">
        <f>'U15'!H17</f>
        <v>0.5</v>
      </c>
      <c r="T20" s="108">
        <f t="shared" si="0"/>
        <v>1</v>
      </c>
      <c r="U20" s="107">
        <f>'U16 '!E17</f>
        <v>0</v>
      </c>
      <c r="V20" s="107">
        <f>'U17'!E17</f>
        <v>0</v>
      </c>
      <c r="W20" s="107">
        <f>'U18'!E17</f>
        <v>0</v>
      </c>
      <c r="X20" s="108">
        <f t="shared" si="1"/>
        <v>0</v>
      </c>
      <c r="Y20" s="161">
        <f t="shared" si="2"/>
        <v>14.2</v>
      </c>
      <c r="Z20" s="193">
        <v>7</v>
      </c>
    </row>
    <row r="21" spans="1:26" ht="43.5" customHeight="1">
      <c r="A21" s="7">
        <v>16</v>
      </c>
      <c r="B21" s="7" t="s">
        <v>23</v>
      </c>
      <c r="C21" s="107">
        <f>'U1'!F18</f>
        <v>0</v>
      </c>
      <c r="D21" s="107">
        <f>'U2'!E18</f>
        <v>0</v>
      </c>
      <c r="E21" s="107">
        <f>'U3'!J18</f>
        <v>0.75</v>
      </c>
      <c r="F21" s="107">
        <f>'U4'!J18</f>
        <v>1.6</v>
      </c>
      <c r="G21" s="107">
        <f>'U5'!J18</f>
        <v>0</v>
      </c>
      <c r="H21" s="107">
        <f>'U6'!H18</f>
        <v>4</v>
      </c>
      <c r="I21" s="108">
        <v>6.4</v>
      </c>
      <c r="J21" s="107">
        <f>'U7 '!H18</f>
        <v>0</v>
      </c>
      <c r="K21" s="107">
        <f>'U8'!K19</f>
        <v>0</v>
      </c>
      <c r="L21" s="107">
        <f>'U9 '!J18</f>
        <v>0</v>
      </c>
      <c r="M21" s="107">
        <f>'U10'!E18</f>
        <v>1.8</v>
      </c>
      <c r="N21" s="107">
        <f>'U11'!E18</f>
        <v>0</v>
      </c>
      <c r="O21" s="107">
        <f>'U12'!F18</f>
        <v>0</v>
      </c>
      <c r="P21" s="108">
        <v>1.8</v>
      </c>
      <c r="Q21" s="107">
        <f>'U13'!J18</f>
        <v>0</v>
      </c>
      <c r="R21" s="107">
        <f>'U14'!H18</f>
        <v>0.5</v>
      </c>
      <c r="S21" s="107">
        <f>'U15'!H18</f>
        <v>0.5</v>
      </c>
      <c r="T21" s="108">
        <f>R21+S21+Q21</f>
        <v>1</v>
      </c>
      <c r="U21" s="107">
        <f>'U16 '!E18</f>
        <v>0</v>
      </c>
      <c r="V21" s="107">
        <f>'U17'!E18</f>
        <v>0</v>
      </c>
      <c r="W21" s="107">
        <f>'U18'!E21</f>
        <v>0</v>
      </c>
      <c r="X21" s="108">
        <f>SUM(U21:W21)</f>
        <v>0</v>
      </c>
      <c r="Y21" s="161">
        <f>X21+T21+P21+I21</f>
        <v>9.2</v>
      </c>
      <c r="Z21" s="193">
        <v>16</v>
      </c>
    </row>
    <row r="22" spans="1:26" ht="43.5" customHeight="1">
      <c r="A22" s="7">
        <v>17</v>
      </c>
      <c r="B22" s="7" t="s">
        <v>21</v>
      </c>
      <c r="C22" s="107">
        <f>'U1'!F19</f>
        <v>1.8</v>
      </c>
      <c r="D22" s="107">
        <f>'U2'!E19</f>
        <v>0</v>
      </c>
      <c r="E22" s="107">
        <f>'U3'!J19</f>
        <v>2.25</v>
      </c>
      <c r="F22" s="107">
        <f>'U4'!J19</f>
        <v>0</v>
      </c>
      <c r="G22" s="107">
        <f>'U5'!J19</f>
        <v>0</v>
      </c>
      <c r="H22" s="107">
        <f>'U6'!H19</f>
        <v>0</v>
      </c>
      <c r="I22" s="108">
        <v>4.1</v>
      </c>
      <c r="J22" s="107">
        <f>'U7 '!H19</f>
        <v>2.08</v>
      </c>
      <c r="K22" s="107">
        <f>'U8'!K20</f>
        <v>0</v>
      </c>
      <c r="L22" s="107">
        <f>'U9 '!J19</f>
        <v>0</v>
      </c>
      <c r="M22" s="107">
        <f>'U10'!E19</f>
        <v>1.8</v>
      </c>
      <c r="N22" s="107">
        <f>'U11'!E19</f>
        <v>0.5</v>
      </c>
      <c r="O22" s="107">
        <f>'U12'!F19</f>
        <v>0</v>
      </c>
      <c r="P22" s="108">
        <v>4.4</v>
      </c>
      <c r="Q22" s="107">
        <f>'U13'!J19</f>
        <v>0</v>
      </c>
      <c r="R22" s="107">
        <f>'U14'!H19</f>
        <v>0.5</v>
      </c>
      <c r="S22" s="107">
        <f>'U15'!H19</f>
        <v>0.5</v>
      </c>
      <c r="T22" s="108">
        <f t="shared" si="0"/>
        <v>1</v>
      </c>
      <c r="U22" s="107">
        <f>'U16 '!E19</f>
        <v>0</v>
      </c>
      <c r="V22" s="107">
        <f>'U17'!E19</f>
        <v>0</v>
      </c>
      <c r="W22" s="107">
        <f>'U18'!E19</f>
        <v>0</v>
      </c>
      <c r="X22" s="108">
        <f t="shared" si="1"/>
        <v>0</v>
      </c>
      <c r="Y22" s="161">
        <f t="shared" si="2"/>
        <v>9.5</v>
      </c>
      <c r="Z22" s="193">
        <v>15</v>
      </c>
    </row>
    <row r="23" spans="1:26" ht="43.5" customHeight="1">
      <c r="A23" s="7">
        <v>18</v>
      </c>
      <c r="B23" s="7" t="s">
        <v>22</v>
      </c>
      <c r="C23" s="107">
        <f>'U1'!F20</f>
        <v>0</v>
      </c>
      <c r="D23" s="107">
        <f>'U2'!E20</f>
        <v>0</v>
      </c>
      <c r="E23" s="107">
        <f>'U3'!J20</f>
        <v>0</v>
      </c>
      <c r="F23" s="107">
        <f>'U4'!J20</f>
        <v>2.5600000000000005</v>
      </c>
      <c r="G23" s="107">
        <f>'U5'!J20</f>
        <v>0.5</v>
      </c>
      <c r="H23" s="107">
        <f>'U6'!H20</f>
        <v>4</v>
      </c>
      <c r="I23" s="108">
        <v>7.1</v>
      </c>
      <c r="J23" s="107">
        <f>'U7 '!H20</f>
        <v>2.08</v>
      </c>
      <c r="K23" s="107">
        <f>'U8'!K21</f>
        <v>2.5600000000000005</v>
      </c>
      <c r="L23" s="107">
        <f>'U9 '!J20</f>
        <v>0</v>
      </c>
      <c r="M23" s="107">
        <f>'U10'!E20</f>
        <v>1.8</v>
      </c>
      <c r="N23" s="107">
        <f>'U11'!E20</f>
        <v>0.5</v>
      </c>
      <c r="O23" s="107">
        <f>'U12'!F20</f>
        <v>0</v>
      </c>
      <c r="P23" s="108">
        <v>7</v>
      </c>
      <c r="Q23" s="107">
        <f>'U13'!J20</f>
        <v>0</v>
      </c>
      <c r="R23" s="107">
        <f>'U14'!H20</f>
        <v>0.5</v>
      </c>
      <c r="S23" s="107">
        <f>'U15'!H20</f>
        <v>0.5</v>
      </c>
      <c r="T23" s="108">
        <f t="shared" si="0"/>
        <v>1</v>
      </c>
      <c r="U23" s="107">
        <f>'U16 '!E20</f>
        <v>0</v>
      </c>
      <c r="V23" s="107">
        <f>'U17'!E20</f>
        <v>0</v>
      </c>
      <c r="W23" s="107">
        <f>'U18'!E20</f>
        <v>0</v>
      </c>
      <c r="X23" s="108">
        <f t="shared" si="1"/>
        <v>0</v>
      </c>
      <c r="Y23" s="203">
        <f t="shared" si="2"/>
        <v>15.1</v>
      </c>
      <c r="Z23" s="192">
        <v>5</v>
      </c>
    </row>
    <row r="24" spans="1:26" ht="43.5" customHeight="1">
      <c r="A24" s="7">
        <v>19</v>
      </c>
      <c r="B24" s="7" t="s">
        <v>20</v>
      </c>
      <c r="C24" s="107">
        <f>'U1'!F21</f>
        <v>1.8</v>
      </c>
      <c r="D24" s="107">
        <f>'U2'!E21</f>
        <v>0</v>
      </c>
      <c r="E24" s="107">
        <f>'U3'!J21</f>
        <v>0</v>
      </c>
      <c r="F24" s="107">
        <f>'U4'!J21</f>
        <v>0</v>
      </c>
      <c r="G24" s="107">
        <f>'U5'!J21</f>
        <v>0.5</v>
      </c>
      <c r="H24" s="107">
        <f>'U6'!H21</f>
        <v>4</v>
      </c>
      <c r="I24" s="108">
        <v>6.3</v>
      </c>
      <c r="J24" s="107">
        <f>'U7 '!H21</f>
        <v>0.8</v>
      </c>
      <c r="K24" s="107">
        <f>'U8'!K22</f>
        <v>0</v>
      </c>
      <c r="L24" s="107">
        <f>'U9 '!J21</f>
        <v>0</v>
      </c>
      <c r="M24" s="107">
        <f>'U10'!E21</f>
        <v>1.8</v>
      </c>
      <c r="N24" s="107">
        <f>'U11'!E21</f>
        <v>0.5</v>
      </c>
      <c r="O24" s="107">
        <f>'U12'!F21</f>
        <v>0</v>
      </c>
      <c r="P24" s="108">
        <v>3.1</v>
      </c>
      <c r="Q24" s="107">
        <f>'U13'!J21</f>
        <v>0</v>
      </c>
      <c r="R24" s="107">
        <f>'U14'!H21</f>
        <v>0.5</v>
      </c>
      <c r="S24" s="107">
        <f>'U15'!H21</f>
        <v>0.5</v>
      </c>
      <c r="T24" s="108">
        <f>R24+S24+Q24</f>
        <v>1</v>
      </c>
      <c r="U24" s="107">
        <f>'U16 '!E21</f>
        <v>0</v>
      </c>
      <c r="V24" s="107">
        <f>'U17'!E21</f>
        <v>0</v>
      </c>
      <c r="W24" s="107">
        <f>'U18'!E18</f>
        <v>0</v>
      </c>
      <c r="X24" s="108">
        <f>SUM(U24:W24)</f>
        <v>0</v>
      </c>
      <c r="Y24" s="161">
        <f>X24+T24+P24+I24</f>
        <v>10.399999999999999</v>
      </c>
      <c r="Z24" s="193">
        <v>14</v>
      </c>
    </row>
    <row r="25" ht="26.25" customHeight="1"/>
  </sheetData>
  <sheetProtection selectLockedCells="1" selectUnlockedCells="1"/>
  <mergeCells count="5">
    <mergeCell ref="B2:Z2"/>
    <mergeCell ref="A4:A5"/>
    <mergeCell ref="B4:B5"/>
    <mergeCell ref="Y4:Y5"/>
    <mergeCell ref="Z4:Z5"/>
  </mergeCells>
  <printOptions/>
  <pageMargins left="0.3937007874015748" right="0.35433070866141736" top="0.15748031496062992" bottom="0.1968503937007874" header="0.5118110236220472" footer="0.5118110236220472"/>
  <pageSetup fitToHeight="1" fitToWidth="1" horizontalDpi="600" verticalDpi="600" orientation="landscape" paperSize="9" scale="45" r:id="rId1"/>
</worksheet>
</file>

<file path=xl/worksheets/sheet10.xml><?xml version="1.0" encoding="utf-8"?>
<worksheet xmlns="http://schemas.openxmlformats.org/spreadsheetml/2006/main" xmlns:r="http://schemas.openxmlformats.org/officeDocument/2006/relationships">
  <sheetPr>
    <tabColor theme="5" tint="0.5999900102615356"/>
    <pageSetUpPr fitToPage="1"/>
  </sheetPr>
  <dimension ref="A1:F65"/>
  <sheetViews>
    <sheetView zoomScale="87" zoomScaleNormal="87" zoomScalePageLayoutView="0" workbookViewId="0" topLeftCell="A1">
      <selection activeCell="L8" sqref="L8"/>
    </sheetView>
  </sheetViews>
  <sheetFormatPr defaultColWidth="9.00390625" defaultRowHeight="12.75"/>
  <cols>
    <col min="1" max="1" width="3.7109375" style="30" customWidth="1"/>
    <col min="2" max="2" width="37.57421875" style="30" customWidth="1"/>
    <col min="3" max="3" width="9.140625" style="197" customWidth="1"/>
    <col min="4" max="4" width="14.8515625" style="31" customWidth="1"/>
    <col min="5" max="5" width="13.8515625" style="31" customWidth="1"/>
    <col min="6" max="16384" width="9.00390625" style="32" customWidth="1"/>
  </cols>
  <sheetData>
    <row r="1" spans="1:6" ht="35.25" customHeight="1">
      <c r="A1" s="219" t="s">
        <v>51</v>
      </c>
      <c r="B1" s="219"/>
      <c r="C1" s="219"/>
      <c r="D1" s="219"/>
      <c r="E1" s="219"/>
      <c r="F1" s="42"/>
    </row>
    <row r="2" spans="1:5" ht="56.25">
      <c r="A2" s="109" t="s">
        <v>0</v>
      </c>
      <c r="B2" s="109" t="s">
        <v>1</v>
      </c>
      <c r="C2" s="109" t="s">
        <v>52</v>
      </c>
      <c r="D2" s="43" t="s">
        <v>3</v>
      </c>
      <c r="E2" s="110" t="s">
        <v>53</v>
      </c>
    </row>
    <row r="3" spans="1:5" ht="23.25" customHeight="1">
      <c r="A3" s="35">
        <v>1</v>
      </c>
      <c r="B3" s="169" t="s">
        <v>5</v>
      </c>
      <c r="C3" s="36">
        <v>1</v>
      </c>
      <c r="D3" s="125">
        <v>1.8</v>
      </c>
      <c r="E3" s="91">
        <f aca="true" t="shared" si="0" ref="E3:E20">D3*C3</f>
        <v>1.8</v>
      </c>
    </row>
    <row r="4" spans="1:5" ht="21.75" customHeight="1">
      <c r="A4" s="35">
        <v>2</v>
      </c>
      <c r="B4" s="169" t="s">
        <v>7</v>
      </c>
      <c r="C4" s="36">
        <v>1</v>
      </c>
      <c r="D4" s="125">
        <v>1.8</v>
      </c>
      <c r="E4" s="91">
        <f>D4*C4</f>
        <v>1.8</v>
      </c>
    </row>
    <row r="5" spans="1:5" ht="21.75" customHeight="1">
      <c r="A5" s="35">
        <v>3</v>
      </c>
      <c r="B5" s="35" t="s">
        <v>6</v>
      </c>
      <c r="C5" s="36">
        <v>1</v>
      </c>
      <c r="D5" s="125">
        <v>1.8</v>
      </c>
      <c r="E5" s="91">
        <f t="shared" si="0"/>
        <v>1.8</v>
      </c>
    </row>
    <row r="6" spans="1:5" ht="21.75" customHeight="1">
      <c r="A6" s="35">
        <v>4</v>
      </c>
      <c r="B6" s="169" t="s">
        <v>8</v>
      </c>
      <c r="C6" s="36">
        <v>1</v>
      </c>
      <c r="D6" s="125">
        <v>1.8</v>
      </c>
      <c r="E6" s="91">
        <f t="shared" si="0"/>
        <v>1.8</v>
      </c>
    </row>
    <row r="7" spans="1:5" ht="21.75" customHeight="1">
      <c r="A7" s="35">
        <v>5</v>
      </c>
      <c r="B7" s="35" t="s">
        <v>9</v>
      </c>
      <c r="C7" s="36">
        <v>1</v>
      </c>
      <c r="D7" s="125">
        <v>1.8</v>
      </c>
      <c r="E7" s="91">
        <f t="shared" si="0"/>
        <v>1.8</v>
      </c>
    </row>
    <row r="8" spans="1:5" ht="21.75" customHeight="1">
      <c r="A8" s="35">
        <v>6</v>
      </c>
      <c r="B8" s="35" t="s">
        <v>10</v>
      </c>
      <c r="C8" s="36">
        <v>1</v>
      </c>
      <c r="D8" s="125">
        <v>1.8</v>
      </c>
      <c r="E8" s="91">
        <f t="shared" si="0"/>
        <v>1.8</v>
      </c>
    </row>
    <row r="9" spans="1:5" ht="21.75" customHeight="1">
      <c r="A9" s="35">
        <v>7</v>
      </c>
      <c r="B9" s="169" t="s">
        <v>11</v>
      </c>
      <c r="C9" s="36">
        <v>1</v>
      </c>
      <c r="D9" s="125">
        <v>1.8</v>
      </c>
      <c r="E9" s="91">
        <f t="shared" si="0"/>
        <v>1.8</v>
      </c>
    </row>
    <row r="10" spans="1:5" ht="21.75" customHeight="1">
      <c r="A10" s="35">
        <v>8</v>
      </c>
      <c r="B10" s="35" t="s">
        <v>12</v>
      </c>
      <c r="C10" s="36">
        <v>1</v>
      </c>
      <c r="D10" s="125">
        <v>1.8</v>
      </c>
      <c r="E10" s="91">
        <f t="shared" si="0"/>
        <v>1.8</v>
      </c>
    </row>
    <row r="11" spans="1:5" ht="21.75" customHeight="1">
      <c r="A11" s="35">
        <v>9</v>
      </c>
      <c r="B11" s="169" t="s">
        <v>13</v>
      </c>
      <c r="C11" s="36">
        <v>1</v>
      </c>
      <c r="D11" s="125">
        <v>1.8</v>
      </c>
      <c r="E11" s="91">
        <f t="shared" si="0"/>
        <v>1.8</v>
      </c>
    </row>
    <row r="12" spans="1:5" ht="21.75" customHeight="1">
      <c r="A12" s="35">
        <v>10</v>
      </c>
      <c r="B12" s="35" t="s">
        <v>14</v>
      </c>
      <c r="C12" s="36">
        <v>1</v>
      </c>
      <c r="D12" s="125">
        <v>1.8</v>
      </c>
      <c r="E12" s="91">
        <f t="shared" si="0"/>
        <v>1.8</v>
      </c>
    </row>
    <row r="13" spans="1:5" ht="21.75" customHeight="1">
      <c r="A13" s="35">
        <v>11</v>
      </c>
      <c r="B13" s="35" t="s">
        <v>15</v>
      </c>
      <c r="C13" s="36">
        <v>1</v>
      </c>
      <c r="D13" s="125">
        <v>1.8</v>
      </c>
      <c r="E13" s="91">
        <f t="shared" si="0"/>
        <v>1.8</v>
      </c>
    </row>
    <row r="14" spans="1:5" ht="21.75" customHeight="1">
      <c r="A14" s="35">
        <v>12</v>
      </c>
      <c r="B14" s="35" t="s">
        <v>17</v>
      </c>
      <c r="C14" s="36">
        <v>1</v>
      </c>
      <c r="D14" s="125">
        <v>1.8</v>
      </c>
      <c r="E14" s="91">
        <f>D14*C14</f>
        <v>1.8</v>
      </c>
    </row>
    <row r="15" spans="1:5" ht="21.75" customHeight="1">
      <c r="A15" s="35">
        <v>13</v>
      </c>
      <c r="B15" s="169" t="s">
        <v>16</v>
      </c>
      <c r="C15" s="36">
        <v>1</v>
      </c>
      <c r="D15" s="125">
        <v>1.8</v>
      </c>
      <c r="E15" s="91">
        <f t="shared" si="0"/>
        <v>1.8</v>
      </c>
    </row>
    <row r="16" spans="1:5" ht="21.75" customHeight="1">
      <c r="A16" s="35">
        <v>14</v>
      </c>
      <c r="B16" s="35" t="s">
        <v>18</v>
      </c>
      <c r="C16" s="36">
        <v>1</v>
      </c>
      <c r="D16" s="125">
        <v>1.8</v>
      </c>
      <c r="E16" s="91">
        <f t="shared" si="0"/>
        <v>1.8</v>
      </c>
    </row>
    <row r="17" spans="1:5" ht="21.75" customHeight="1">
      <c r="A17" s="35">
        <v>15</v>
      </c>
      <c r="B17" s="169" t="s">
        <v>19</v>
      </c>
      <c r="C17" s="36">
        <v>1</v>
      </c>
      <c r="D17" s="125">
        <v>1.8</v>
      </c>
      <c r="E17" s="91">
        <f t="shared" si="0"/>
        <v>1.8</v>
      </c>
    </row>
    <row r="18" spans="1:5" ht="21.75" customHeight="1">
      <c r="A18" s="35">
        <v>16</v>
      </c>
      <c r="B18" s="35" t="s">
        <v>23</v>
      </c>
      <c r="C18" s="36">
        <v>1</v>
      </c>
      <c r="D18" s="125">
        <v>1.8</v>
      </c>
      <c r="E18" s="91">
        <f>D18*C18</f>
        <v>1.8</v>
      </c>
    </row>
    <row r="19" spans="1:5" ht="21.75" customHeight="1">
      <c r="A19" s="35">
        <v>17</v>
      </c>
      <c r="B19" s="35" t="s">
        <v>21</v>
      </c>
      <c r="C19" s="36">
        <v>1</v>
      </c>
      <c r="D19" s="125">
        <v>1.8</v>
      </c>
      <c r="E19" s="91">
        <f t="shared" si="0"/>
        <v>1.8</v>
      </c>
    </row>
    <row r="20" spans="1:5" ht="21.75" customHeight="1">
      <c r="A20" s="35">
        <v>18</v>
      </c>
      <c r="B20" s="35" t="s">
        <v>22</v>
      </c>
      <c r="C20" s="36">
        <v>1</v>
      </c>
      <c r="D20" s="125">
        <v>1.8</v>
      </c>
      <c r="E20" s="91">
        <f t="shared" si="0"/>
        <v>1.8</v>
      </c>
    </row>
    <row r="21" spans="1:5" ht="21" customHeight="1">
      <c r="A21" s="35">
        <v>19</v>
      </c>
      <c r="B21" s="35" t="s">
        <v>20</v>
      </c>
      <c r="C21" s="36">
        <v>1</v>
      </c>
      <c r="D21" s="125">
        <v>1.8</v>
      </c>
      <c r="E21" s="91">
        <f>D21*C21</f>
        <v>1.8</v>
      </c>
    </row>
    <row r="22" spans="1:5" s="171" customFormat="1" ht="95.25" customHeight="1">
      <c r="A22" s="170"/>
      <c r="B22" s="220" t="s">
        <v>246</v>
      </c>
      <c r="C22" s="220"/>
      <c r="D22" s="220"/>
      <c r="E22" s="220"/>
    </row>
    <row r="23" spans="4:5" ht="18.75">
      <c r="D23" s="197"/>
      <c r="E23" s="197"/>
    </row>
    <row r="24" spans="4:5" ht="18.75">
      <c r="D24" s="197"/>
      <c r="E24" s="197"/>
    </row>
    <row r="25" spans="4:5" ht="18.75">
      <c r="D25" s="197"/>
      <c r="E25" s="197"/>
    </row>
    <row r="26" spans="4:5" ht="18.75">
      <c r="D26" s="197"/>
      <c r="E26" s="197"/>
    </row>
    <row r="27" spans="4:5" ht="18.75">
      <c r="D27" s="197"/>
      <c r="E27" s="197"/>
    </row>
    <row r="28" spans="4:5" ht="18.75">
      <c r="D28" s="197"/>
      <c r="E28" s="197"/>
    </row>
    <row r="29" spans="4:5" ht="18.75">
      <c r="D29" s="197"/>
      <c r="E29" s="197"/>
    </row>
    <row r="30" spans="4:5" ht="18.75">
      <c r="D30" s="197"/>
      <c r="E30" s="197"/>
    </row>
    <row r="31" spans="4:5" ht="18.75">
      <c r="D31" s="197"/>
      <c r="E31" s="197"/>
    </row>
    <row r="32" spans="4:5" ht="18.75">
      <c r="D32" s="197"/>
      <c r="E32" s="197"/>
    </row>
    <row r="33" spans="4:5" ht="18.75">
      <c r="D33" s="197"/>
      <c r="E33" s="197"/>
    </row>
    <row r="34" spans="4:5" ht="18.75">
      <c r="D34" s="197"/>
      <c r="E34" s="197"/>
    </row>
    <row r="35" spans="4:5" ht="18.75">
      <c r="D35" s="197"/>
      <c r="E35" s="197"/>
    </row>
    <row r="36" spans="4:5" ht="18.75">
      <c r="D36" s="197"/>
      <c r="E36" s="197"/>
    </row>
    <row r="37" spans="4:5" ht="18.75">
      <c r="D37" s="197"/>
      <c r="E37" s="197"/>
    </row>
    <row r="38" spans="4:5" ht="18.75">
      <c r="D38" s="197"/>
      <c r="E38" s="197"/>
    </row>
    <row r="39" spans="4:5" ht="18.75">
      <c r="D39" s="197"/>
      <c r="E39" s="197"/>
    </row>
    <row r="40" spans="4:5" ht="18.75">
      <c r="D40" s="197"/>
      <c r="E40" s="197"/>
    </row>
    <row r="41" spans="4:5" ht="18.75">
      <c r="D41" s="197"/>
      <c r="E41" s="197"/>
    </row>
    <row r="42" spans="4:5" ht="18.75">
      <c r="D42" s="197"/>
      <c r="E42" s="197"/>
    </row>
    <row r="43" spans="4:5" ht="18.75">
      <c r="D43" s="197"/>
      <c r="E43" s="197"/>
    </row>
    <row r="44" spans="4:5" ht="18.75">
      <c r="D44" s="197"/>
      <c r="E44" s="197"/>
    </row>
    <row r="45" spans="4:5" ht="18.75">
      <c r="D45" s="197"/>
      <c r="E45" s="197"/>
    </row>
    <row r="46" spans="4:5" ht="18.75">
      <c r="D46" s="197"/>
      <c r="E46" s="197"/>
    </row>
    <row r="47" spans="4:5" ht="18.75">
      <c r="D47" s="197"/>
      <c r="E47" s="197"/>
    </row>
    <row r="48" spans="4:5" ht="18.75">
      <c r="D48" s="197"/>
      <c r="E48" s="197"/>
    </row>
    <row r="49" spans="4:5" ht="18.75">
      <c r="D49" s="197"/>
      <c r="E49" s="197"/>
    </row>
    <row r="50" spans="4:5" ht="18.75">
      <c r="D50" s="197"/>
      <c r="E50" s="197"/>
    </row>
    <row r="51" spans="4:5" ht="18.75">
      <c r="D51" s="197"/>
      <c r="E51" s="197"/>
    </row>
    <row r="52" spans="4:5" ht="18.75">
      <c r="D52" s="197"/>
      <c r="E52" s="197"/>
    </row>
    <row r="53" spans="4:5" ht="18.75">
      <c r="D53" s="197"/>
      <c r="E53" s="197"/>
    </row>
    <row r="54" spans="4:5" ht="18.75">
      <c r="D54" s="197"/>
      <c r="E54" s="197"/>
    </row>
    <row r="55" spans="4:5" ht="18.75">
      <c r="D55" s="197"/>
      <c r="E55" s="197"/>
    </row>
    <row r="56" spans="4:5" ht="18.75">
      <c r="D56" s="197"/>
      <c r="E56" s="197"/>
    </row>
    <row r="57" spans="4:5" ht="18.75">
      <c r="D57" s="197"/>
      <c r="E57" s="197"/>
    </row>
    <row r="58" spans="4:5" ht="18.75">
      <c r="D58" s="197"/>
      <c r="E58" s="197"/>
    </row>
    <row r="59" spans="4:5" ht="18.75">
      <c r="D59" s="197"/>
      <c r="E59" s="197"/>
    </row>
    <row r="60" spans="4:5" ht="18.75">
      <c r="D60" s="197"/>
      <c r="E60" s="197"/>
    </row>
    <row r="61" spans="4:5" ht="18.75">
      <c r="D61" s="197"/>
      <c r="E61" s="197"/>
    </row>
    <row r="62" spans="4:5" ht="18.75">
      <c r="D62" s="197"/>
      <c r="E62" s="197"/>
    </row>
    <row r="63" spans="4:5" ht="18.75">
      <c r="D63" s="197"/>
      <c r="E63" s="197"/>
    </row>
    <row r="64" spans="4:5" ht="18.75">
      <c r="D64" s="197"/>
      <c r="E64" s="197"/>
    </row>
    <row r="65" spans="4:5" ht="18.75">
      <c r="D65" s="197"/>
      <c r="E65" s="197"/>
    </row>
  </sheetData>
  <sheetProtection selectLockedCells="1" selectUnlockedCells="1"/>
  <mergeCells count="2">
    <mergeCell ref="A1:E1"/>
    <mergeCell ref="B22:E22"/>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J28"/>
  <sheetViews>
    <sheetView zoomScale="84" zoomScaleNormal="84" zoomScalePageLayoutView="0" workbookViewId="0" topLeftCell="A10">
      <selection activeCell="M8" sqref="M8"/>
    </sheetView>
  </sheetViews>
  <sheetFormatPr defaultColWidth="9.00390625" defaultRowHeight="12.75"/>
  <cols>
    <col min="1" max="1" width="3.7109375" style="30" customWidth="1"/>
    <col min="2" max="2" width="38.421875" style="30" customWidth="1"/>
    <col min="3" max="3" width="12.421875" style="30" customWidth="1"/>
    <col min="4" max="4" width="12.140625" style="30" customWidth="1"/>
    <col min="5" max="5" width="14.7109375" style="30" customWidth="1"/>
    <col min="6" max="6" width="15.140625" style="32" customWidth="1"/>
    <col min="7" max="7" width="11.140625" style="32" customWidth="1"/>
    <col min="8" max="8" width="9.00390625" style="31" customWidth="1"/>
    <col min="9" max="9" width="12.140625" style="31" customWidth="1"/>
    <col min="10" max="10" width="12.00390625" style="31" customWidth="1"/>
    <col min="11" max="16384" width="9.00390625" style="32" customWidth="1"/>
  </cols>
  <sheetData>
    <row r="1" spans="1:10" ht="45.75" customHeight="1">
      <c r="A1" s="221" t="s">
        <v>165</v>
      </c>
      <c r="B1" s="221"/>
      <c r="C1" s="221"/>
      <c r="D1" s="221"/>
      <c r="E1" s="221"/>
      <c r="F1" s="221"/>
      <c r="G1" s="221"/>
      <c r="H1" s="221"/>
      <c r="I1" s="221"/>
      <c r="J1" s="221"/>
    </row>
    <row r="2" spans="1:10" ht="164.25" customHeight="1">
      <c r="A2" s="92" t="s">
        <v>0</v>
      </c>
      <c r="B2" s="92" t="s">
        <v>1</v>
      </c>
      <c r="C2" s="93" t="s">
        <v>244</v>
      </c>
      <c r="D2" s="93" t="s">
        <v>245</v>
      </c>
      <c r="E2" s="93" t="s">
        <v>54</v>
      </c>
      <c r="F2" s="93" t="s">
        <v>55</v>
      </c>
      <c r="G2" s="93" t="s">
        <v>56</v>
      </c>
      <c r="H2" s="93" t="s">
        <v>169</v>
      </c>
      <c r="I2" s="94" t="s">
        <v>3</v>
      </c>
      <c r="J2" s="93" t="s">
        <v>57</v>
      </c>
    </row>
    <row r="3" spans="1:10" ht="21" customHeight="1">
      <c r="A3" s="35">
        <v>1</v>
      </c>
      <c r="B3" s="35" t="s">
        <v>5</v>
      </c>
      <c r="C3" s="35">
        <v>2.2</v>
      </c>
      <c r="D3" s="35">
        <v>2.9</v>
      </c>
      <c r="E3" s="35">
        <v>341.6</v>
      </c>
      <c r="F3" s="46">
        <f>E3/12</f>
        <v>28.46666666666667</v>
      </c>
      <c r="G3" s="46">
        <f aca="true" t="shared" si="0" ref="G3:G20">(C3-D3)/F3*100</f>
        <v>-2.4590163934426217</v>
      </c>
      <c r="H3" s="195"/>
      <c r="I3" s="125">
        <v>1.6</v>
      </c>
      <c r="J3" s="195">
        <f>SUM(H3*I3)</f>
        <v>0</v>
      </c>
    </row>
    <row r="4" spans="1:10" ht="22.5" customHeight="1">
      <c r="A4" s="35">
        <v>2</v>
      </c>
      <c r="B4" s="35" t="s">
        <v>7</v>
      </c>
      <c r="C4" s="95">
        <v>10.7</v>
      </c>
      <c r="D4" s="95">
        <v>2.1</v>
      </c>
      <c r="E4" s="35">
        <v>106.86</v>
      </c>
      <c r="F4" s="46">
        <f>E4/12</f>
        <v>8.905</v>
      </c>
      <c r="G4" s="46">
        <f>(C4-D4)/F4*100</f>
        <v>96.5749578888265</v>
      </c>
      <c r="H4" s="195"/>
      <c r="I4" s="125">
        <v>1.6</v>
      </c>
      <c r="J4" s="195">
        <f>SUM(H4*I4)</f>
        <v>0</v>
      </c>
    </row>
    <row r="5" spans="1:10" ht="27" customHeight="1">
      <c r="A5" s="35">
        <v>3</v>
      </c>
      <c r="B5" s="35" t="s">
        <v>6</v>
      </c>
      <c r="C5" s="35">
        <v>0</v>
      </c>
      <c r="D5" s="35">
        <v>14.78</v>
      </c>
      <c r="E5" s="35">
        <v>217.22</v>
      </c>
      <c r="F5" s="46">
        <f aca="true" t="shared" si="1" ref="F5:F20">E5/12</f>
        <v>18.101666666666667</v>
      </c>
      <c r="G5" s="46">
        <f t="shared" si="0"/>
        <v>-81.64994015284044</v>
      </c>
      <c r="H5" s="195"/>
      <c r="I5" s="125">
        <v>1.6</v>
      </c>
      <c r="J5" s="195">
        <f aca="true" t="shared" si="2" ref="J5:J20">SUM(H5*I5)</f>
        <v>0</v>
      </c>
    </row>
    <row r="6" spans="1:10" ht="23.25" customHeight="1">
      <c r="A6" s="35">
        <v>4</v>
      </c>
      <c r="B6" s="35" t="s">
        <v>8</v>
      </c>
      <c r="C6" s="95">
        <v>0</v>
      </c>
      <c r="D6" s="95">
        <v>0</v>
      </c>
      <c r="E6" s="35">
        <v>616.22</v>
      </c>
      <c r="F6" s="46">
        <f t="shared" si="1"/>
        <v>51.35166666666667</v>
      </c>
      <c r="G6" s="46">
        <f t="shared" si="0"/>
        <v>0</v>
      </c>
      <c r="H6" s="195">
        <v>1.6</v>
      </c>
      <c r="I6" s="125">
        <v>1.6</v>
      </c>
      <c r="J6" s="196">
        <f t="shared" si="2"/>
        <v>2.5600000000000005</v>
      </c>
    </row>
    <row r="7" spans="1:10" ht="26.25" customHeight="1">
      <c r="A7" s="35">
        <v>5</v>
      </c>
      <c r="B7" s="35" t="s">
        <v>9</v>
      </c>
      <c r="C7" s="95">
        <v>6.6</v>
      </c>
      <c r="D7" s="95">
        <v>0</v>
      </c>
      <c r="E7" s="35">
        <v>1457.69</v>
      </c>
      <c r="F7" s="46">
        <f t="shared" si="1"/>
        <v>121.47416666666668</v>
      </c>
      <c r="G7" s="46">
        <f>(C7-D7)/F7*100</f>
        <v>5.433253984043246</v>
      </c>
      <c r="H7" s="195"/>
      <c r="I7" s="125">
        <v>1.6</v>
      </c>
      <c r="J7" s="195">
        <f t="shared" si="2"/>
        <v>0</v>
      </c>
    </row>
    <row r="8" spans="1:10" ht="24.75" customHeight="1">
      <c r="A8" s="35">
        <v>6</v>
      </c>
      <c r="B8" s="35" t="s">
        <v>10</v>
      </c>
      <c r="C8" s="95">
        <v>0</v>
      </c>
      <c r="D8" s="95">
        <v>0</v>
      </c>
      <c r="E8" s="35">
        <v>448.64</v>
      </c>
      <c r="F8" s="46">
        <f t="shared" si="1"/>
        <v>37.38666666666666</v>
      </c>
      <c r="G8" s="46">
        <f t="shared" si="0"/>
        <v>0</v>
      </c>
      <c r="H8" s="195">
        <v>1.6</v>
      </c>
      <c r="I8" s="125">
        <v>1.6</v>
      </c>
      <c r="J8" s="196">
        <f t="shared" si="2"/>
        <v>2.5600000000000005</v>
      </c>
    </row>
    <row r="9" spans="1:10" ht="25.5" customHeight="1">
      <c r="A9" s="35">
        <v>7</v>
      </c>
      <c r="B9" s="35" t="s">
        <v>11</v>
      </c>
      <c r="C9" s="95">
        <v>1.6</v>
      </c>
      <c r="D9" s="95">
        <v>0</v>
      </c>
      <c r="E9" s="35">
        <v>190.64</v>
      </c>
      <c r="F9" s="46">
        <f t="shared" si="1"/>
        <v>15.886666666666665</v>
      </c>
      <c r="G9" s="46">
        <f t="shared" si="0"/>
        <v>10.071338648762067</v>
      </c>
      <c r="H9" s="195"/>
      <c r="I9" s="125">
        <v>1.6</v>
      </c>
      <c r="J9" s="195">
        <f t="shared" si="2"/>
        <v>0</v>
      </c>
    </row>
    <row r="10" spans="1:10" ht="25.5" customHeight="1">
      <c r="A10" s="35">
        <v>8</v>
      </c>
      <c r="B10" s="35" t="s">
        <v>12</v>
      </c>
      <c r="C10" s="95">
        <v>7.2</v>
      </c>
      <c r="D10" s="95">
        <v>80.4</v>
      </c>
      <c r="E10" s="35">
        <v>337.03</v>
      </c>
      <c r="F10" s="46">
        <f t="shared" si="1"/>
        <v>28.08583333333333</v>
      </c>
      <c r="G10" s="46">
        <f t="shared" si="0"/>
        <v>-260.6296175414652</v>
      </c>
      <c r="H10" s="195"/>
      <c r="I10" s="125">
        <v>1.6</v>
      </c>
      <c r="J10" s="195">
        <f t="shared" si="2"/>
        <v>0</v>
      </c>
    </row>
    <row r="11" spans="1:10" ht="24.75" customHeight="1">
      <c r="A11" s="35">
        <v>9</v>
      </c>
      <c r="B11" s="35" t="s">
        <v>13</v>
      </c>
      <c r="C11" s="95">
        <v>4.5</v>
      </c>
      <c r="D11" s="95">
        <v>0.5</v>
      </c>
      <c r="E11" s="35">
        <v>104.7</v>
      </c>
      <c r="F11" s="46">
        <f t="shared" si="1"/>
        <v>8.725</v>
      </c>
      <c r="G11" s="46">
        <f t="shared" si="0"/>
        <v>45.845272206303726</v>
      </c>
      <c r="H11" s="195"/>
      <c r="I11" s="125">
        <v>1.6</v>
      </c>
      <c r="J11" s="195">
        <f t="shared" si="2"/>
        <v>0</v>
      </c>
    </row>
    <row r="12" spans="1:10" ht="36.75" customHeight="1">
      <c r="A12" s="35">
        <v>10</v>
      </c>
      <c r="B12" s="35" t="s">
        <v>14</v>
      </c>
      <c r="C12" s="95">
        <v>75.5</v>
      </c>
      <c r="D12" s="95">
        <v>0</v>
      </c>
      <c r="E12" s="35">
        <v>135.53</v>
      </c>
      <c r="F12" s="46">
        <f t="shared" si="1"/>
        <v>11.294166666666667</v>
      </c>
      <c r="G12" s="46">
        <f t="shared" si="0"/>
        <v>668.486681915443</v>
      </c>
      <c r="H12" s="195"/>
      <c r="I12" s="125">
        <v>1.6</v>
      </c>
      <c r="J12" s="195">
        <f t="shared" si="2"/>
        <v>0</v>
      </c>
    </row>
    <row r="13" spans="1:10" ht="36.75" customHeight="1">
      <c r="A13" s="35">
        <v>11</v>
      </c>
      <c r="B13" s="35" t="s">
        <v>15</v>
      </c>
      <c r="C13" s="95">
        <v>176</v>
      </c>
      <c r="D13" s="95">
        <v>133.5</v>
      </c>
      <c r="E13" s="35">
        <v>438.21</v>
      </c>
      <c r="F13" s="46">
        <f t="shared" si="1"/>
        <v>36.5175</v>
      </c>
      <c r="G13" s="46">
        <f t="shared" si="0"/>
        <v>116.38255630861916</v>
      </c>
      <c r="H13" s="195"/>
      <c r="I13" s="125">
        <v>1.6</v>
      </c>
      <c r="J13" s="195">
        <f t="shared" si="2"/>
        <v>0</v>
      </c>
    </row>
    <row r="14" spans="1:10" ht="36.75" customHeight="1">
      <c r="A14" s="35">
        <v>12</v>
      </c>
      <c r="B14" s="35" t="s">
        <v>17</v>
      </c>
      <c r="C14" s="95">
        <v>16.2</v>
      </c>
      <c r="D14" s="95">
        <v>22.16</v>
      </c>
      <c r="E14" s="35">
        <v>222.9</v>
      </c>
      <c r="F14" s="46">
        <f>E14/12</f>
        <v>18.575</v>
      </c>
      <c r="G14" s="46">
        <f>(C14-D14)/F14*100</f>
        <v>-32.08613728129207</v>
      </c>
      <c r="H14" s="195"/>
      <c r="I14" s="125">
        <v>1.6</v>
      </c>
      <c r="J14" s="195">
        <f>SUM(H14*I14)</f>
        <v>0</v>
      </c>
    </row>
    <row r="15" spans="1:10" ht="36.75" customHeight="1">
      <c r="A15" s="35">
        <v>13</v>
      </c>
      <c r="B15" s="35" t="s">
        <v>16</v>
      </c>
      <c r="C15" s="95">
        <v>1.1</v>
      </c>
      <c r="D15" s="95">
        <v>1</v>
      </c>
      <c r="E15" s="35">
        <v>116.45</v>
      </c>
      <c r="F15" s="46">
        <f t="shared" si="1"/>
        <v>9.704166666666667</v>
      </c>
      <c r="G15" s="46">
        <f t="shared" si="0"/>
        <v>1.0304851867754408</v>
      </c>
      <c r="H15" s="195">
        <v>0.5</v>
      </c>
      <c r="I15" s="125">
        <v>1.6</v>
      </c>
      <c r="J15" s="196">
        <f t="shared" si="2"/>
        <v>0.8</v>
      </c>
    </row>
    <row r="16" spans="1:10" ht="36.75" customHeight="1">
      <c r="A16" s="35">
        <v>14</v>
      </c>
      <c r="B16" s="35" t="s">
        <v>18</v>
      </c>
      <c r="C16" s="95">
        <v>0</v>
      </c>
      <c r="D16" s="95">
        <v>8.6</v>
      </c>
      <c r="E16" s="35">
        <v>346.22</v>
      </c>
      <c r="F16" s="46">
        <f t="shared" si="1"/>
        <v>28.85166666666667</v>
      </c>
      <c r="G16" s="46">
        <f t="shared" si="0"/>
        <v>-29.807636762752004</v>
      </c>
      <c r="H16" s="195"/>
      <c r="I16" s="125">
        <v>1.6</v>
      </c>
      <c r="J16" s="195">
        <f t="shared" si="2"/>
        <v>0</v>
      </c>
    </row>
    <row r="17" spans="1:10" ht="36.75" customHeight="1">
      <c r="A17" s="35">
        <v>15</v>
      </c>
      <c r="B17" s="35" t="s">
        <v>19</v>
      </c>
      <c r="C17" s="95">
        <v>0</v>
      </c>
      <c r="D17" s="95">
        <v>0</v>
      </c>
      <c r="E17" s="35">
        <v>574.04</v>
      </c>
      <c r="F17" s="46">
        <f t="shared" si="1"/>
        <v>47.836666666666666</v>
      </c>
      <c r="G17" s="46">
        <f t="shared" si="0"/>
        <v>0</v>
      </c>
      <c r="H17" s="195">
        <v>1.6</v>
      </c>
      <c r="I17" s="125">
        <v>1.6</v>
      </c>
      <c r="J17" s="196">
        <f t="shared" si="2"/>
        <v>2.5600000000000005</v>
      </c>
    </row>
    <row r="18" spans="1:10" ht="36.75" customHeight="1">
      <c r="A18" s="35">
        <v>16</v>
      </c>
      <c r="B18" s="35" t="s">
        <v>23</v>
      </c>
      <c r="C18" s="95">
        <v>0</v>
      </c>
      <c r="D18" s="95">
        <v>24.1</v>
      </c>
      <c r="E18" s="35">
        <v>521.57</v>
      </c>
      <c r="F18" s="46">
        <f>E18/12</f>
        <v>43.46416666666667</v>
      </c>
      <c r="G18" s="46">
        <f>(C18-D18)/F18*100</f>
        <v>-55.44797438502981</v>
      </c>
      <c r="H18" s="195"/>
      <c r="I18" s="125">
        <v>1.6</v>
      </c>
      <c r="J18" s="195">
        <f>SUM(H18*I18)</f>
        <v>0</v>
      </c>
    </row>
    <row r="19" spans="1:10" ht="36.75" customHeight="1">
      <c r="A19" s="35">
        <v>17</v>
      </c>
      <c r="B19" s="35" t="s">
        <v>21</v>
      </c>
      <c r="C19" s="95">
        <v>0.6</v>
      </c>
      <c r="D19" s="95">
        <v>5.4</v>
      </c>
      <c r="E19" s="35">
        <v>1385.39</v>
      </c>
      <c r="F19" s="46">
        <f t="shared" si="1"/>
        <v>115.44916666666667</v>
      </c>
      <c r="G19" s="46">
        <f t="shared" si="0"/>
        <v>-4.157674012371968</v>
      </c>
      <c r="H19" s="195"/>
      <c r="I19" s="125">
        <v>1.6</v>
      </c>
      <c r="J19" s="195">
        <f t="shared" si="2"/>
        <v>0</v>
      </c>
    </row>
    <row r="20" spans="1:10" ht="36.75" customHeight="1">
      <c r="A20" s="35">
        <v>18</v>
      </c>
      <c r="B20" s="35" t="s">
        <v>22</v>
      </c>
      <c r="C20" s="95">
        <v>40.1</v>
      </c>
      <c r="D20" s="95">
        <v>60</v>
      </c>
      <c r="E20" s="35">
        <v>2807.29</v>
      </c>
      <c r="F20" s="46">
        <f t="shared" si="1"/>
        <v>233.94083333333333</v>
      </c>
      <c r="G20" s="46">
        <f t="shared" si="0"/>
        <v>-8.506424345186995</v>
      </c>
      <c r="H20" s="195"/>
      <c r="I20" s="125">
        <v>1.6</v>
      </c>
      <c r="J20" s="195">
        <f t="shared" si="2"/>
        <v>0</v>
      </c>
    </row>
    <row r="21" spans="1:10" ht="36.75" customHeight="1">
      <c r="A21" s="35">
        <v>19</v>
      </c>
      <c r="B21" s="35" t="s">
        <v>20</v>
      </c>
      <c r="C21" s="95">
        <v>253.1</v>
      </c>
      <c r="D21" s="95">
        <v>7.8</v>
      </c>
      <c r="E21" s="35">
        <v>1290.4</v>
      </c>
      <c r="F21" s="46">
        <f>E21/12</f>
        <v>107.53333333333335</v>
      </c>
      <c r="G21" s="46">
        <f>(C21-D21)/F21*100</f>
        <v>228.11531308121508</v>
      </c>
      <c r="H21" s="195"/>
      <c r="I21" s="125">
        <v>1.6</v>
      </c>
      <c r="J21" s="195">
        <f>SUM(H21*I21)</f>
        <v>0</v>
      </c>
    </row>
    <row r="23" spans="3:4" ht="18.75">
      <c r="C23" s="130"/>
      <c r="D23" s="130"/>
    </row>
    <row r="24" ht="18.75">
      <c r="B24" s="47" t="s">
        <v>58</v>
      </c>
    </row>
    <row r="25" spans="2:3" ht="19.5" customHeight="1">
      <c r="B25" s="222" t="s">
        <v>59</v>
      </c>
      <c r="C25" s="222"/>
    </row>
    <row r="26" spans="2:3" ht="16.5" customHeight="1">
      <c r="B26" s="222" t="s">
        <v>60</v>
      </c>
      <c r="C26" s="222"/>
    </row>
    <row r="27" spans="2:3" ht="19.5" customHeight="1">
      <c r="B27" s="222" t="s">
        <v>61</v>
      </c>
      <c r="C27" s="222"/>
    </row>
    <row r="28" spans="2:3" ht="17.25" customHeight="1">
      <c r="B28" s="222" t="s">
        <v>62</v>
      </c>
      <c r="C28" s="222"/>
    </row>
  </sheetData>
  <sheetProtection selectLockedCells="1" selectUnlockedCells="1"/>
  <mergeCells count="5">
    <mergeCell ref="A1:J1"/>
    <mergeCell ref="B25:C25"/>
    <mergeCell ref="B26:C26"/>
    <mergeCell ref="B27:C27"/>
    <mergeCell ref="B28:C28"/>
  </mergeCells>
  <printOptions/>
  <pageMargins left="0.3937007874015748" right="0.35433070866141736" top="0.8661417322834646" bottom="0.2755905511811024" header="0.5118110236220472" footer="0.5118110236220472"/>
  <pageSetup fitToHeight="1" fitToWidth="1" horizontalDpi="600" verticalDpi="600" orientation="portrait" paperSize="9" scale="69"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K29"/>
  <sheetViews>
    <sheetView zoomScale="84" zoomScaleNormal="84" zoomScalePageLayoutView="0" workbookViewId="0" topLeftCell="A10">
      <selection activeCell="I18" sqref="I18"/>
    </sheetView>
  </sheetViews>
  <sheetFormatPr defaultColWidth="9.00390625" defaultRowHeight="12.75"/>
  <cols>
    <col min="1" max="1" width="3.7109375" style="30" customWidth="1"/>
    <col min="2" max="2" width="37.8515625" style="30" customWidth="1"/>
    <col min="3" max="3" width="11.57421875" style="30" customWidth="1"/>
    <col min="4" max="4" width="10.00390625" style="30" customWidth="1"/>
    <col min="5" max="5" width="15.57421875" style="30" customWidth="1"/>
    <col min="6" max="6" width="14.421875" style="30" hidden="1" customWidth="1"/>
    <col min="7" max="7" width="15.57421875" style="32" customWidth="1"/>
    <col min="8" max="8" width="13.00390625" style="32" customWidth="1"/>
    <col min="9" max="9" width="8.00390625" style="32" customWidth="1"/>
    <col min="10" max="10" width="9.57421875" style="32" customWidth="1"/>
    <col min="11" max="11" width="8.00390625" style="32" customWidth="1"/>
    <col min="12" max="16384" width="9.00390625" style="32" customWidth="1"/>
  </cols>
  <sheetData>
    <row r="1" spans="1:11" ht="48.75" customHeight="1">
      <c r="A1" s="223" t="s">
        <v>63</v>
      </c>
      <c r="B1" s="223"/>
      <c r="C1" s="223"/>
      <c r="D1" s="223"/>
      <c r="E1" s="223"/>
      <c r="F1" s="223"/>
      <c r="G1" s="223"/>
      <c r="H1" s="223"/>
      <c r="I1" s="223"/>
      <c r="J1" s="223"/>
      <c r="K1" s="223"/>
    </row>
    <row r="2" spans="1:11" ht="37.5" customHeight="1" hidden="1">
      <c r="A2" s="48" t="s">
        <v>0</v>
      </c>
      <c r="B2" s="48" t="s">
        <v>1</v>
      </c>
      <c r="C2" s="48" t="s">
        <v>64</v>
      </c>
      <c r="D2" s="48"/>
      <c r="E2" s="48"/>
      <c r="F2" s="48"/>
      <c r="G2" s="49"/>
      <c r="H2" s="49"/>
      <c r="I2" s="49"/>
      <c r="J2" s="49"/>
      <c r="K2" s="49"/>
    </row>
    <row r="3" spans="1:11" s="30" customFormat="1" ht="189" customHeight="1">
      <c r="A3" s="129" t="s">
        <v>0</v>
      </c>
      <c r="B3" s="129" t="s">
        <v>1</v>
      </c>
      <c r="C3" s="93" t="s">
        <v>242</v>
      </c>
      <c r="D3" s="93" t="s">
        <v>243</v>
      </c>
      <c r="E3" s="93" t="s">
        <v>166</v>
      </c>
      <c r="F3" s="93" t="s">
        <v>65</v>
      </c>
      <c r="G3" s="93" t="s">
        <v>66</v>
      </c>
      <c r="H3" s="93" t="s">
        <v>67</v>
      </c>
      <c r="I3" s="93" t="s">
        <v>170</v>
      </c>
      <c r="J3" s="94" t="s">
        <v>3</v>
      </c>
      <c r="K3" s="93" t="s">
        <v>68</v>
      </c>
    </row>
    <row r="4" spans="1:11" ht="27" customHeight="1">
      <c r="A4" s="35">
        <v>1</v>
      </c>
      <c r="B4" s="35" t="s">
        <v>5</v>
      </c>
      <c r="C4" s="35">
        <v>0</v>
      </c>
      <c r="D4" s="35">
        <v>0</v>
      </c>
      <c r="E4" s="188">
        <v>2507.06</v>
      </c>
      <c r="F4" s="188">
        <v>0</v>
      </c>
      <c r="G4" s="189">
        <f>(E4+F4)/12</f>
        <v>208.92166666666665</v>
      </c>
      <c r="H4" s="45">
        <f aca="true" t="shared" si="0" ref="H4:H21">(C4-D4)/G4*100</f>
        <v>0</v>
      </c>
      <c r="I4" s="97">
        <v>1.6</v>
      </c>
      <c r="J4" s="125">
        <v>1.6</v>
      </c>
      <c r="K4" s="190">
        <f>SUM(I4*J4)</f>
        <v>2.5600000000000005</v>
      </c>
    </row>
    <row r="5" spans="1:11" ht="21.75" customHeight="1">
      <c r="A5" s="35">
        <v>2</v>
      </c>
      <c r="B5" s="35" t="s">
        <v>7</v>
      </c>
      <c r="C5" s="35">
        <v>74.9</v>
      </c>
      <c r="D5" s="35">
        <v>1.9</v>
      </c>
      <c r="E5" s="188">
        <v>3733.63</v>
      </c>
      <c r="F5" s="188">
        <v>0</v>
      </c>
      <c r="G5" s="189">
        <f>(E5+F5)/12</f>
        <v>311.1358333333333</v>
      </c>
      <c r="H5" s="45">
        <f>(C5-D5)/G5*100</f>
        <v>23.4624212897368</v>
      </c>
      <c r="I5" s="97">
        <v>0</v>
      </c>
      <c r="J5" s="125">
        <v>1.6</v>
      </c>
      <c r="K5" s="97">
        <f>SUM(I5*J5)</f>
        <v>0</v>
      </c>
    </row>
    <row r="6" spans="1:11" ht="22.5" customHeight="1">
      <c r="A6" s="35">
        <v>3</v>
      </c>
      <c r="B6" s="35" t="s">
        <v>6</v>
      </c>
      <c r="C6" s="35">
        <v>10.1</v>
      </c>
      <c r="D6" s="35">
        <v>52.32</v>
      </c>
      <c r="E6" s="188">
        <v>2716.97</v>
      </c>
      <c r="F6" s="188">
        <v>0</v>
      </c>
      <c r="G6" s="189">
        <f>(E6+F6)/12</f>
        <v>226.41416666666666</v>
      </c>
      <c r="H6" s="45">
        <f t="shared" si="0"/>
        <v>-18.64724306856535</v>
      </c>
      <c r="I6" s="97">
        <v>0</v>
      </c>
      <c r="J6" s="125">
        <v>1.6</v>
      </c>
      <c r="K6" s="97">
        <f aca="true" t="shared" si="1" ref="K6:K21">SUM(I6*J6)</f>
        <v>0</v>
      </c>
    </row>
    <row r="7" spans="1:11" ht="21.75" customHeight="1">
      <c r="A7" s="35">
        <v>4</v>
      </c>
      <c r="B7" s="35" t="s">
        <v>8</v>
      </c>
      <c r="C7" s="35">
        <v>0</v>
      </c>
      <c r="D7" s="35">
        <v>0</v>
      </c>
      <c r="E7" s="188">
        <v>5760.92</v>
      </c>
      <c r="F7" s="188">
        <v>0</v>
      </c>
      <c r="G7" s="189">
        <f>(E7+F7)/12</f>
        <v>480.07666666666665</v>
      </c>
      <c r="H7" s="45">
        <f t="shared" si="0"/>
        <v>0</v>
      </c>
      <c r="I7" s="97">
        <v>1.6</v>
      </c>
      <c r="J7" s="125">
        <v>1.6</v>
      </c>
      <c r="K7" s="190">
        <f t="shared" si="1"/>
        <v>2.5600000000000005</v>
      </c>
    </row>
    <row r="8" spans="1:11" ht="21.75" customHeight="1">
      <c r="A8" s="35">
        <v>5</v>
      </c>
      <c r="B8" s="35" t="s">
        <v>9</v>
      </c>
      <c r="C8" s="35">
        <v>0</v>
      </c>
      <c r="D8" s="35">
        <v>0</v>
      </c>
      <c r="E8" s="188">
        <v>7694.59</v>
      </c>
      <c r="F8" s="188">
        <v>0</v>
      </c>
      <c r="G8" s="189">
        <v>2595.56</v>
      </c>
      <c r="H8" s="45">
        <f t="shared" si="0"/>
        <v>0</v>
      </c>
      <c r="I8" s="97">
        <v>1.6</v>
      </c>
      <c r="J8" s="125">
        <v>1.6</v>
      </c>
      <c r="K8" s="190">
        <f t="shared" si="1"/>
        <v>2.5600000000000005</v>
      </c>
    </row>
    <row r="9" spans="1:11" ht="21.75" customHeight="1">
      <c r="A9" s="35">
        <v>6</v>
      </c>
      <c r="B9" s="35" t="s">
        <v>10</v>
      </c>
      <c r="C9" s="35">
        <v>0</v>
      </c>
      <c r="D9" s="35">
        <v>0</v>
      </c>
      <c r="E9" s="188">
        <v>1794.48</v>
      </c>
      <c r="F9" s="188">
        <v>0</v>
      </c>
      <c r="G9" s="189">
        <v>424.55</v>
      </c>
      <c r="H9" s="45">
        <f t="shared" si="0"/>
        <v>0</v>
      </c>
      <c r="I9" s="97">
        <v>1.6</v>
      </c>
      <c r="J9" s="125">
        <v>1.6</v>
      </c>
      <c r="K9" s="190">
        <f t="shared" si="1"/>
        <v>2.5600000000000005</v>
      </c>
    </row>
    <row r="10" spans="1:11" ht="21.75" customHeight="1">
      <c r="A10" s="35">
        <v>7</v>
      </c>
      <c r="B10" s="35" t="s">
        <v>11</v>
      </c>
      <c r="C10" s="35">
        <v>0</v>
      </c>
      <c r="D10" s="35">
        <v>0</v>
      </c>
      <c r="E10" s="188">
        <v>2534.04</v>
      </c>
      <c r="F10" s="188">
        <v>0</v>
      </c>
      <c r="G10" s="189">
        <v>178.16</v>
      </c>
      <c r="H10" s="45">
        <f t="shared" si="0"/>
        <v>0</v>
      </c>
      <c r="I10" s="97">
        <v>1.6</v>
      </c>
      <c r="J10" s="125">
        <v>1.6</v>
      </c>
      <c r="K10" s="190">
        <f t="shared" si="1"/>
        <v>2.5600000000000005</v>
      </c>
    </row>
    <row r="11" spans="1:11" ht="21.75" customHeight="1">
      <c r="A11" s="35">
        <v>8</v>
      </c>
      <c r="B11" s="35" t="s">
        <v>12</v>
      </c>
      <c r="C11" s="35">
        <v>0</v>
      </c>
      <c r="D11" s="35">
        <v>184.9</v>
      </c>
      <c r="E11" s="188">
        <v>3955.34</v>
      </c>
      <c r="F11" s="188">
        <v>0</v>
      </c>
      <c r="G11" s="189">
        <v>18.89</v>
      </c>
      <c r="H11" s="45">
        <f t="shared" si="0"/>
        <v>-978.8247750132346</v>
      </c>
      <c r="I11" s="97">
        <v>0</v>
      </c>
      <c r="J11" s="125">
        <v>1.6</v>
      </c>
      <c r="K11" s="97">
        <f t="shared" si="1"/>
        <v>0</v>
      </c>
    </row>
    <row r="12" spans="1:11" ht="21.75" customHeight="1">
      <c r="A12" s="35">
        <v>9</v>
      </c>
      <c r="B12" s="35" t="s">
        <v>13</v>
      </c>
      <c r="C12" s="35">
        <v>0</v>
      </c>
      <c r="D12" s="35">
        <v>0</v>
      </c>
      <c r="E12" s="188">
        <v>1860.74</v>
      </c>
      <c r="F12" s="188">
        <v>0</v>
      </c>
      <c r="G12" s="189">
        <v>262.33</v>
      </c>
      <c r="H12" s="45">
        <f t="shared" si="0"/>
        <v>0</v>
      </c>
      <c r="I12" s="97">
        <v>1.6</v>
      </c>
      <c r="J12" s="125">
        <v>1.6</v>
      </c>
      <c r="K12" s="190">
        <f t="shared" si="1"/>
        <v>2.5600000000000005</v>
      </c>
    </row>
    <row r="13" spans="1:11" ht="21.75" customHeight="1">
      <c r="A13" s="35">
        <v>10</v>
      </c>
      <c r="B13" s="35" t="s">
        <v>14</v>
      </c>
      <c r="C13" s="35">
        <v>146.13</v>
      </c>
      <c r="D13" s="35">
        <v>0</v>
      </c>
      <c r="E13" s="188">
        <v>2108.88</v>
      </c>
      <c r="F13" s="188">
        <v>0</v>
      </c>
      <c r="G13" s="189">
        <v>146.53</v>
      </c>
      <c r="H13" s="45">
        <f t="shared" si="0"/>
        <v>99.72701835801541</v>
      </c>
      <c r="I13" s="97">
        <v>0</v>
      </c>
      <c r="J13" s="125">
        <v>1.6</v>
      </c>
      <c r="K13" s="97">
        <f t="shared" si="1"/>
        <v>0</v>
      </c>
    </row>
    <row r="14" spans="1:11" ht="21.75" customHeight="1">
      <c r="A14" s="35">
        <v>11</v>
      </c>
      <c r="B14" s="35" t="s">
        <v>15</v>
      </c>
      <c r="C14" s="35">
        <v>6.1</v>
      </c>
      <c r="D14" s="35">
        <v>112.42</v>
      </c>
      <c r="E14" s="188">
        <v>4164.65</v>
      </c>
      <c r="F14" s="188">
        <v>0</v>
      </c>
      <c r="G14" s="189">
        <v>102.89</v>
      </c>
      <c r="H14" s="45">
        <f t="shared" si="0"/>
        <v>-103.33365730391681</v>
      </c>
      <c r="I14" s="97">
        <v>0</v>
      </c>
      <c r="J14" s="125">
        <v>1.6</v>
      </c>
      <c r="K14" s="97">
        <f t="shared" si="1"/>
        <v>0</v>
      </c>
    </row>
    <row r="15" spans="1:11" ht="21.75" customHeight="1">
      <c r="A15" s="35">
        <v>12</v>
      </c>
      <c r="B15" s="35" t="s">
        <v>17</v>
      </c>
      <c r="C15" s="35">
        <v>0.01</v>
      </c>
      <c r="D15" s="35">
        <v>0.01</v>
      </c>
      <c r="E15" s="188">
        <v>2574.36</v>
      </c>
      <c r="F15" s="188">
        <v>0</v>
      </c>
      <c r="G15" s="189">
        <v>470.41</v>
      </c>
      <c r="H15" s="45">
        <f>(C15-D15)/G15*100</f>
        <v>0</v>
      </c>
      <c r="I15" s="97">
        <v>1.6</v>
      </c>
      <c r="J15" s="125">
        <v>1.6</v>
      </c>
      <c r="K15" s="190">
        <f>SUM(I15*J15)</f>
        <v>2.5600000000000005</v>
      </c>
    </row>
    <row r="16" spans="1:11" ht="21.75" customHeight="1">
      <c r="A16" s="35">
        <v>13</v>
      </c>
      <c r="B16" s="35" t="s">
        <v>16</v>
      </c>
      <c r="C16" s="35">
        <v>0</v>
      </c>
      <c r="D16" s="35">
        <v>0</v>
      </c>
      <c r="E16" s="188">
        <v>2156.88</v>
      </c>
      <c r="F16" s="188">
        <v>0</v>
      </c>
      <c r="G16" s="189">
        <v>537.57</v>
      </c>
      <c r="H16" s="45">
        <f t="shared" si="0"/>
        <v>0</v>
      </c>
      <c r="I16" s="97">
        <v>1.6</v>
      </c>
      <c r="J16" s="125">
        <v>1.6</v>
      </c>
      <c r="K16" s="190">
        <f t="shared" si="1"/>
        <v>2.5600000000000005</v>
      </c>
    </row>
    <row r="17" spans="1:11" ht="21.75" customHeight="1">
      <c r="A17" s="35">
        <v>14</v>
      </c>
      <c r="B17" s="35" t="s">
        <v>18</v>
      </c>
      <c r="C17" s="35">
        <v>0</v>
      </c>
      <c r="D17" s="35">
        <v>0</v>
      </c>
      <c r="E17" s="188">
        <v>2891.29</v>
      </c>
      <c r="F17" s="188">
        <v>0</v>
      </c>
      <c r="G17" s="189">
        <v>780.35</v>
      </c>
      <c r="H17" s="45">
        <f t="shared" si="0"/>
        <v>0</v>
      </c>
      <c r="I17" s="97">
        <v>1.6</v>
      </c>
      <c r="J17" s="125">
        <v>1.6</v>
      </c>
      <c r="K17" s="190">
        <f t="shared" si="1"/>
        <v>2.5600000000000005</v>
      </c>
    </row>
    <row r="18" spans="1:11" ht="21.75" customHeight="1">
      <c r="A18" s="35">
        <v>15</v>
      </c>
      <c r="B18" s="35" t="s">
        <v>19</v>
      </c>
      <c r="C18" s="35">
        <v>0</v>
      </c>
      <c r="D18" s="35">
        <v>1.2</v>
      </c>
      <c r="E18" s="188">
        <v>1946.7</v>
      </c>
      <c r="F18" s="188">
        <v>0</v>
      </c>
      <c r="G18" s="189">
        <v>626.61</v>
      </c>
      <c r="H18" s="45">
        <f t="shared" si="0"/>
        <v>-0.191506678795423</v>
      </c>
      <c r="I18" s="97">
        <v>1.3</v>
      </c>
      <c r="J18" s="125">
        <v>1.6</v>
      </c>
      <c r="K18" s="190">
        <f t="shared" si="1"/>
        <v>2.08</v>
      </c>
    </row>
    <row r="19" spans="1:11" ht="21.75" customHeight="1">
      <c r="A19" s="35">
        <v>16</v>
      </c>
      <c r="B19" s="35" t="s">
        <v>23</v>
      </c>
      <c r="C19" s="35">
        <v>16.4</v>
      </c>
      <c r="D19" s="35">
        <v>0</v>
      </c>
      <c r="E19" s="188">
        <v>3093.07</v>
      </c>
      <c r="F19" s="188">
        <v>0</v>
      </c>
      <c r="G19" s="189">
        <v>406.14</v>
      </c>
      <c r="H19" s="45">
        <f>(C19-D19)/G19*100</f>
        <v>4.038016447530408</v>
      </c>
      <c r="I19" s="97">
        <v>0</v>
      </c>
      <c r="J19" s="125">
        <v>1.6</v>
      </c>
      <c r="K19" s="97">
        <f>SUM(I19*J19)</f>
        <v>0</v>
      </c>
    </row>
    <row r="20" spans="1:11" ht="21.75" customHeight="1">
      <c r="A20" s="35">
        <v>17</v>
      </c>
      <c r="B20" s="35" t="s">
        <v>21</v>
      </c>
      <c r="C20" s="35">
        <v>0</v>
      </c>
      <c r="D20" s="35">
        <v>143.2</v>
      </c>
      <c r="E20" s="188">
        <v>12968.44</v>
      </c>
      <c r="F20" s="188">
        <v>0</v>
      </c>
      <c r="G20" s="189">
        <v>1632.26</v>
      </c>
      <c r="H20" s="45">
        <f t="shared" si="0"/>
        <v>-8.773112126744513</v>
      </c>
      <c r="I20" s="97">
        <v>0</v>
      </c>
      <c r="J20" s="125">
        <v>1.6</v>
      </c>
      <c r="K20" s="97">
        <f t="shared" si="1"/>
        <v>0</v>
      </c>
    </row>
    <row r="21" spans="1:11" ht="21.75" customHeight="1">
      <c r="A21" s="35">
        <v>18</v>
      </c>
      <c r="B21" s="35" t="s">
        <v>22</v>
      </c>
      <c r="C21" s="35">
        <v>0</v>
      </c>
      <c r="D21" s="35">
        <v>0</v>
      </c>
      <c r="E21" s="188">
        <v>26149.86</v>
      </c>
      <c r="F21" s="188">
        <v>0</v>
      </c>
      <c r="G21" s="189">
        <v>1724.36</v>
      </c>
      <c r="H21" s="45">
        <f t="shared" si="0"/>
        <v>0</v>
      </c>
      <c r="I21" s="97">
        <v>1.6</v>
      </c>
      <c r="J21" s="125">
        <v>1.6</v>
      </c>
      <c r="K21" s="190">
        <f t="shared" si="1"/>
        <v>2.5600000000000005</v>
      </c>
    </row>
    <row r="22" spans="1:11" ht="21.75" customHeight="1">
      <c r="A22" s="35">
        <v>19</v>
      </c>
      <c r="B22" s="35" t="s">
        <v>20</v>
      </c>
      <c r="C22" s="35">
        <v>113.02</v>
      </c>
      <c r="D22" s="35">
        <v>0</v>
      </c>
      <c r="E22" s="188">
        <v>10568.33</v>
      </c>
      <c r="F22" s="188">
        <v>0</v>
      </c>
      <c r="G22" s="189">
        <v>546.88</v>
      </c>
      <c r="H22" s="45">
        <f>(C22-D22)/G22*100</f>
        <v>20.666325336454065</v>
      </c>
      <c r="I22" s="97">
        <v>0</v>
      </c>
      <c r="J22" s="125">
        <v>1.6</v>
      </c>
      <c r="K22" s="97">
        <f>SUM(I22*J22)</f>
        <v>0</v>
      </c>
    </row>
    <row r="24" spans="5:10" ht="18.75" hidden="1">
      <c r="E24" s="30">
        <f>SUM(E4:E21)</f>
        <v>90611.9</v>
      </c>
      <c r="J24" s="44">
        <v>1.6</v>
      </c>
    </row>
    <row r="25" ht="18.75">
      <c r="B25" s="47" t="s">
        <v>58</v>
      </c>
    </row>
    <row r="26" spans="2:3" ht="23.25" customHeight="1">
      <c r="B26" s="222" t="s">
        <v>59</v>
      </c>
      <c r="C26" s="222"/>
    </row>
    <row r="27" spans="2:3" ht="23.25" customHeight="1">
      <c r="B27" s="222" t="s">
        <v>60</v>
      </c>
      <c r="C27" s="222"/>
    </row>
    <row r="28" spans="2:3" ht="23.25" customHeight="1">
      <c r="B28" s="222" t="s">
        <v>61</v>
      </c>
      <c r="C28" s="222"/>
    </row>
    <row r="29" spans="2:3" ht="23.25" customHeight="1">
      <c r="B29" s="222" t="s">
        <v>62</v>
      </c>
      <c r="C29" s="222"/>
    </row>
  </sheetData>
  <sheetProtection selectLockedCells="1" selectUnlockedCells="1"/>
  <mergeCells count="5">
    <mergeCell ref="A1:K1"/>
    <mergeCell ref="B26:C26"/>
    <mergeCell ref="B27:C27"/>
    <mergeCell ref="B28:C28"/>
    <mergeCell ref="B29:C29"/>
  </mergeCells>
  <printOptions/>
  <pageMargins left="0.984251968503937" right="0.35433070866141736" top="0.7874015748031497" bottom="0.11811023622047245" header="0.5118110236220472" footer="0.5118110236220472"/>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tabColor theme="5" tint="0.5999900102615356"/>
    <pageSetUpPr fitToPage="1"/>
  </sheetPr>
  <dimension ref="A1:H27"/>
  <sheetViews>
    <sheetView zoomScale="84" zoomScaleNormal="84" zoomScalePageLayoutView="0" workbookViewId="0" topLeftCell="A10">
      <selection activeCell="G19" sqref="G19"/>
    </sheetView>
  </sheetViews>
  <sheetFormatPr defaultColWidth="9.00390625" defaultRowHeight="12.75"/>
  <cols>
    <col min="1" max="1" width="3.7109375" style="15" customWidth="1"/>
    <col min="2" max="2" width="35.7109375" style="15" customWidth="1"/>
    <col min="3" max="3" width="16.8515625" style="15" customWidth="1"/>
    <col min="4" max="4" width="16.8515625" style="18" customWidth="1"/>
    <col min="5" max="5" width="10.8515625" style="18" customWidth="1"/>
    <col min="6" max="6" width="9.00390625" style="112" customWidth="1"/>
    <col min="7" max="7" width="14.7109375" style="18" customWidth="1"/>
    <col min="8" max="16384" width="9.00390625" style="18" customWidth="1"/>
  </cols>
  <sheetData>
    <row r="1" spans="1:8" ht="59.25" customHeight="1">
      <c r="A1" s="215" t="s">
        <v>69</v>
      </c>
      <c r="B1" s="215"/>
      <c r="C1" s="215"/>
      <c r="D1" s="215"/>
      <c r="E1" s="215"/>
      <c r="F1" s="215"/>
      <c r="G1" s="215"/>
      <c r="H1" s="215"/>
    </row>
    <row r="2" spans="1:8" s="15" customFormat="1" ht="113.25" customHeight="1">
      <c r="A2" s="106" t="s">
        <v>0</v>
      </c>
      <c r="B2" s="106" t="s">
        <v>1</v>
      </c>
      <c r="C2" s="19" t="s">
        <v>70</v>
      </c>
      <c r="D2" s="19" t="s">
        <v>71</v>
      </c>
      <c r="E2" s="19" t="s">
        <v>72</v>
      </c>
      <c r="F2" s="106" t="s">
        <v>152</v>
      </c>
      <c r="G2" s="50" t="s">
        <v>3</v>
      </c>
      <c r="H2" s="21" t="s">
        <v>68</v>
      </c>
    </row>
    <row r="3" spans="1:8" ht="15.75" customHeight="1">
      <c r="A3" s="22">
        <v>1</v>
      </c>
      <c r="B3" s="22" t="s">
        <v>5</v>
      </c>
      <c r="C3" s="51">
        <v>2.2</v>
      </c>
      <c r="D3" s="25">
        <f>'U3'!D3</f>
        <v>5725.9</v>
      </c>
      <c r="E3" s="52">
        <f>C3/D3*100</f>
        <v>0.03842190747306101</v>
      </c>
      <c r="F3" s="111">
        <v>1.6</v>
      </c>
      <c r="G3" s="126">
        <v>1.6</v>
      </c>
      <c r="H3" s="183">
        <f>SUM(F3*G3)</f>
        <v>2.5600000000000005</v>
      </c>
    </row>
    <row r="4" spans="1:8" ht="21.75" customHeight="1">
      <c r="A4" s="22">
        <v>2</v>
      </c>
      <c r="B4" s="22" t="s">
        <v>7</v>
      </c>
      <c r="C4" s="51">
        <v>100</v>
      </c>
      <c r="D4" s="25">
        <f>'U3'!D4</f>
        <v>8021.3</v>
      </c>
      <c r="E4" s="52">
        <f>C4/D4*100</f>
        <v>1.2466807126026953</v>
      </c>
      <c r="F4" s="111">
        <v>0.5</v>
      </c>
      <c r="G4" s="126">
        <v>1.6</v>
      </c>
      <c r="H4" s="29">
        <f>SUM(F4*G4)</f>
        <v>0.8</v>
      </c>
    </row>
    <row r="5" spans="1:8" ht="21.75" customHeight="1">
      <c r="A5" s="22">
        <v>3</v>
      </c>
      <c r="B5" s="22" t="s">
        <v>6</v>
      </c>
      <c r="C5" s="51">
        <v>38.7</v>
      </c>
      <c r="D5" s="25">
        <f>'U3'!D5</f>
        <v>4683.3</v>
      </c>
      <c r="E5" s="52">
        <f aca="true" t="shared" si="0" ref="E5:E20">C5/D5*100</f>
        <v>0.8263404009992955</v>
      </c>
      <c r="F5" s="111">
        <v>1</v>
      </c>
      <c r="G5" s="126">
        <v>1.6</v>
      </c>
      <c r="H5" s="29">
        <f aca="true" t="shared" si="1" ref="H5:H20">SUM(F5*G5)</f>
        <v>1.6</v>
      </c>
    </row>
    <row r="6" spans="1:8" ht="21.75" customHeight="1">
      <c r="A6" s="22">
        <v>4</v>
      </c>
      <c r="B6" s="22" t="s">
        <v>8</v>
      </c>
      <c r="C6" s="51">
        <v>0</v>
      </c>
      <c r="D6" s="25">
        <f>'U3'!D6</f>
        <v>14745.9</v>
      </c>
      <c r="E6" s="52">
        <f t="shared" si="0"/>
        <v>0</v>
      </c>
      <c r="F6" s="111">
        <v>1.6</v>
      </c>
      <c r="G6" s="126">
        <v>1.6</v>
      </c>
      <c r="H6" s="183">
        <f t="shared" si="1"/>
        <v>2.5600000000000005</v>
      </c>
    </row>
    <row r="7" spans="1:8" ht="21.75" customHeight="1">
      <c r="A7" s="22">
        <v>5</v>
      </c>
      <c r="B7" s="22" t="s">
        <v>9</v>
      </c>
      <c r="C7" s="51">
        <v>25.5</v>
      </c>
      <c r="D7" s="25">
        <f>'U3'!D7</f>
        <v>23328.7</v>
      </c>
      <c r="E7" s="52">
        <f t="shared" si="0"/>
        <v>0.10930741961618093</v>
      </c>
      <c r="F7" s="111">
        <v>1.3</v>
      </c>
      <c r="G7" s="126">
        <v>1.6</v>
      </c>
      <c r="H7" s="183">
        <f t="shared" si="1"/>
        <v>2.08</v>
      </c>
    </row>
    <row r="8" spans="1:8" ht="21.75" customHeight="1">
      <c r="A8" s="22">
        <v>6</v>
      </c>
      <c r="B8" s="22" t="s">
        <v>10</v>
      </c>
      <c r="C8" s="51">
        <v>0</v>
      </c>
      <c r="D8" s="25">
        <f>'U3'!D8</f>
        <v>5549.9</v>
      </c>
      <c r="E8" s="52">
        <f t="shared" si="0"/>
        <v>0</v>
      </c>
      <c r="F8" s="111">
        <v>1.6</v>
      </c>
      <c r="G8" s="126">
        <v>1.6</v>
      </c>
      <c r="H8" s="183">
        <f t="shared" si="1"/>
        <v>2.5600000000000005</v>
      </c>
    </row>
    <row r="9" spans="1:8" ht="21.75" customHeight="1">
      <c r="A9" s="22">
        <v>7</v>
      </c>
      <c r="B9" s="22" t="s">
        <v>11</v>
      </c>
      <c r="C9" s="51">
        <v>1.6</v>
      </c>
      <c r="D9" s="25">
        <f>'U3'!D9</f>
        <v>7455.3</v>
      </c>
      <c r="E9" s="52">
        <f t="shared" si="0"/>
        <v>0.021461242337665824</v>
      </c>
      <c r="F9" s="111">
        <v>1.6</v>
      </c>
      <c r="G9" s="126">
        <v>1.6</v>
      </c>
      <c r="H9" s="183">
        <f t="shared" si="1"/>
        <v>2.5600000000000005</v>
      </c>
    </row>
    <row r="10" spans="1:8" ht="21.75" customHeight="1">
      <c r="A10" s="22">
        <v>8</v>
      </c>
      <c r="B10" s="22" t="s">
        <v>12</v>
      </c>
      <c r="C10" s="51">
        <v>12.1</v>
      </c>
      <c r="D10" s="25">
        <f>'U3'!D10</f>
        <v>8032.8</v>
      </c>
      <c r="E10" s="52">
        <f t="shared" si="0"/>
        <v>0.15063240713076387</v>
      </c>
      <c r="F10" s="111">
        <v>1.3</v>
      </c>
      <c r="G10" s="126">
        <v>1.6</v>
      </c>
      <c r="H10" s="29">
        <f t="shared" si="1"/>
        <v>2.08</v>
      </c>
    </row>
    <row r="11" spans="1:8" ht="21.75" customHeight="1">
      <c r="A11" s="22">
        <v>9</v>
      </c>
      <c r="B11" s="22" t="s">
        <v>13</v>
      </c>
      <c r="C11" s="51">
        <v>4.8</v>
      </c>
      <c r="D11" s="25">
        <f>'U3'!D11</f>
        <v>4769.6</v>
      </c>
      <c r="E11" s="52">
        <f t="shared" si="0"/>
        <v>0.10063737001006373</v>
      </c>
      <c r="F11" s="111">
        <v>1.3</v>
      </c>
      <c r="G11" s="126">
        <v>1.6</v>
      </c>
      <c r="H11" s="29">
        <f t="shared" si="1"/>
        <v>2.08</v>
      </c>
    </row>
    <row r="12" spans="1:8" ht="21.75" customHeight="1">
      <c r="A12" s="22">
        <v>10</v>
      </c>
      <c r="B12" s="22" t="s">
        <v>14</v>
      </c>
      <c r="C12" s="51">
        <v>343.08</v>
      </c>
      <c r="D12" s="25">
        <f>'U3'!D12</f>
        <v>5907.3</v>
      </c>
      <c r="E12" s="52">
        <f t="shared" si="0"/>
        <v>5.807729419531765</v>
      </c>
      <c r="F12" s="111">
        <v>0</v>
      </c>
      <c r="G12" s="126">
        <v>1.6</v>
      </c>
      <c r="H12" s="29">
        <f t="shared" si="1"/>
        <v>0</v>
      </c>
    </row>
    <row r="13" spans="1:8" ht="21.75" customHeight="1">
      <c r="A13" s="22">
        <v>11</v>
      </c>
      <c r="B13" s="22" t="s">
        <v>15</v>
      </c>
      <c r="C13" s="51">
        <v>226.4</v>
      </c>
      <c r="D13" s="25">
        <f>'U3'!D13</f>
        <v>8719</v>
      </c>
      <c r="E13" s="52">
        <f t="shared" si="0"/>
        <v>2.59662805367588</v>
      </c>
      <c r="F13" s="111">
        <v>0</v>
      </c>
      <c r="G13" s="126">
        <v>1.6</v>
      </c>
      <c r="H13" s="29">
        <f t="shared" si="1"/>
        <v>0</v>
      </c>
    </row>
    <row r="14" spans="1:8" ht="21.75" customHeight="1">
      <c r="A14" s="22">
        <v>12</v>
      </c>
      <c r="B14" s="22" t="s">
        <v>17</v>
      </c>
      <c r="C14" s="51">
        <v>18.9</v>
      </c>
      <c r="D14" s="25">
        <f>'U3'!D14</f>
        <v>5374.9</v>
      </c>
      <c r="E14" s="52">
        <f>C14/D14*100</f>
        <v>0.3516344490130049</v>
      </c>
      <c r="F14" s="111">
        <v>1</v>
      </c>
      <c r="G14" s="126">
        <v>1.6</v>
      </c>
      <c r="H14" s="29">
        <f>SUM(F14*G14)</f>
        <v>1.6</v>
      </c>
    </row>
    <row r="15" spans="1:8" ht="21.75" customHeight="1">
      <c r="A15" s="22">
        <v>13</v>
      </c>
      <c r="B15" s="22" t="s">
        <v>16</v>
      </c>
      <c r="C15" s="51">
        <v>1.1</v>
      </c>
      <c r="D15" s="25">
        <f>'U3'!D15</f>
        <v>5628.1</v>
      </c>
      <c r="E15" s="52">
        <f t="shared" si="0"/>
        <v>0.019544784207814362</v>
      </c>
      <c r="F15" s="111">
        <v>1.6</v>
      </c>
      <c r="G15" s="126">
        <v>1.6</v>
      </c>
      <c r="H15" s="183">
        <f t="shared" si="1"/>
        <v>2.5600000000000005</v>
      </c>
    </row>
    <row r="16" spans="1:8" ht="21.75" customHeight="1">
      <c r="A16" s="22">
        <v>14</v>
      </c>
      <c r="B16" s="22" t="s">
        <v>18</v>
      </c>
      <c r="C16" s="51">
        <v>0</v>
      </c>
      <c r="D16" s="25">
        <f>'U3'!D16</f>
        <v>5177</v>
      </c>
      <c r="E16" s="52">
        <f t="shared" si="0"/>
        <v>0</v>
      </c>
      <c r="F16" s="111">
        <v>1.6</v>
      </c>
      <c r="G16" s="126">
        <v>1.6</v>
      </c>
      <c r="H16" s="183">
        <f t="shared" si="1"/>
        <v>2.5600000000000005</v>
      </c>
    </row>
    <row r="17" spans="1:8" ht="21.75" customHeight="1">
      <c r="A17" s="22">
        <v>15</v>
      </c>
      <c r="B17" s="22" t="s">
        <v>19</v>
      </c>
      <c r="C17" s="51">
        <v>0</v>
      </c>
      <c r="D17" s="25">
        <f>'U3'!D17</f>
        <v>7022.3</v>
      </c>
      <c r="E17" s="52">
        <f t="shared" si="0"/>
        <v>0</v>
      </c>
      <c r="F17" s="111">
        <v>1.6</v>
      </c>
      <c r="G17" s="126">
        <v>1.6</v>
      </c>
      <c r="H17" s="183">
        <f t="shared" si="1"/>
        <v>2.5600000000000005</v>
      </c>
    </row>
    <row r="18" spans="1:8" ht="21.75" customHeight="1">
      <c r="A18" s="22">
        <v>16</v>
      </c>
      <c r="B18" s="22" t="s">
        <v>23</v>
      </c>
      <c r="C18" s="51">
        <v>90.8</v>
      </c>
      <c r="D18" s="25">
        <f>'U3'!D18</f>
        <v>5334.6</v>
      </c>
      <c r="E18" s="52">
        <f>C18/D18*100</f>
        <v>1.7020957522588382</v>
      </c>
      <c r="F18" s="111">
        <v>0</v>
      </c>
      <c r="G18" s="126">
        <v>1.6</v>
      </c>
      <c r="H18" s="29">
        <f>SUM(F18*G18)</f>
        <v>0</v>
      </c>
    </row>
    <row r="19" spans="1:8" ht="21.75" customHeight="1">
      <c r="A19" s="22">
        <v>17</v>
      </c>
      <c r="B19" s="22" t="s">
        <v>21</v>
      </c>
      <c r="C19" s="51">
        <v>111.5</v>
      </c>
      <c r="D19" s="25">
        <f>'U3'!D19</f>
        <v>62923.3</v>
      </c>
      <c r="E19" s="52">
        <f t="shared" si="0"/>
        <v>0.17719986078288963</v>
      </c>
      <c r="F19" s="111">
        <v>1.3</v>
      </c>
      <c r="G19" s="126">
        <v>1.6</v>
      </c>
      <c r="H19" s="29">
        <f t="shared" si="1"/>
        <v>2.08</v>
      </c>
    </row>
    <row r="20" spans="1:8" ht="21.75" customHeight="1">
      <c r="A20" s="22">
        <v>18</v>
      </c>
      <c r="B20" s="22" t="s">
        <v>22</v>
      </c>
      <c r="C20" s="51">
        <v>97.8</v>
      </c>
      <c r="D20" s="25">
        <f>'U3'!D20</f>
        <v>91294.6</v>
      </c>
      <c r="E20" s="52">
        <f t="shared" si="0"/>
        <v>0.10712572266048594</v>
      </c>
      <c r="F20" s="111">
        <v>1.3</v>
      </c>
      <c r="G20" s="126">
        <v>1.6</v>
      </c>
      <c r="H20" s="29">
        <f t="shared" si="1"/>
        <v>2.08</v>
      </c>
    </row>
    <row r="21" spans="1:8" ht="21.75" customHeight="1">
      <c r="A21" s="22">
        <v>19</v>
      </c>
      <c r="B21" s="22" t="s">
        <v>20</v>
      </c>
      <c r="C21" s="51">
        <v>451.5</v>
      </c>
      <c r="D21" s="25">
        <f>'U3'!D21</f>
        <v>36975.7</v>
      </c>
      <c r="E21" s="52">
        <f>C21/D21*100</f>
        <v>1.2210722176997326</v>
      </c>
      <c r="F21" s="111">
        <v>0.5</v>
      </c>
      <c r="G21" s="126">
        <v>1.6</v>
      </c>
      <c r="H21" s="29">
        <f>SUM(F21*G21)</f>
        <v>0.8</v>
      </c>
    </row>
    <row r="22" spans="3:4" ht="16.5">
      <c r="C22" s="96"/>
      <c r="D22" s="96"/>
    </row>
    <row r="23" spans="1:6" s="54" customFormat="1" ht="16.5">
      <c r="A23" s="53"/>
      <c r="B23" s="53" t="s">
        <v>58</v>
      </c>
      <c r="C23" s="53"/>
      <c r="F23" s="112"/>
    </row>
    <row r="24" spans="1:6" s="54" customFormat="1" ht="18.75" customHeight="1">
      <c r="A24" s="53"/>
      <c r="B24" s="53" t="s">
        <v>59</v>
      </c>
      <c r="C24" s="53"/>
      <c r="F24" s="112"/>
    </row>
    <row r="25" spans="1:6" s="54" customFormat="1" ht="16.5" customHeight="1">
      <c r="A25" s="53"/>
      <c r="B25" s="53" t="s">
        <v>60</v>
      </c>
      <c r="C25" s="53"/>
      <c r="F25" s="112"/>
    </row>
    <row r="26" spans="1:6" s="54" customFormat="1" ht="16.5">
      <c r="A26" s="53"/>
      <c r="B26" s="53" t="s">
        <v>73</v>
      </c>
      <c r="C26" s="53"/>
      <c r="F26" s="112"/>
    </row>
    <row r="27" spans="1:6" s="54" customFormat="1" ht="15" customHeight="1">
      <c r="A27" s="53"/>
      <c r="B27" s="53" t="s">
        <v>74</v>
      </c>
      <c r="C27" s="53"/>
      <c r="F27" s="112"/>
    </row>
  </sheetData>
  <sheetProtection selectLockedCells="1" selectUnlockedCells="1"/>
  <mergeCells count="1">
    <mergeCell ref="A1:H1"/>
  </mergeCells>
  <printOptions/>
  <pageMargins left="0.7480314960629921" right="0.7480314960629921" top="0.984251968503937" bottom="0.984251968503937" header="0.5118110236220472" footer="0.5118110236220472"/>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tabColor theme="8" tint="0.39998000860214233"/>
    <pageSetUpPr fitToPage="1"/>
  </sheetPr>
  <dimension ref="A1:M35"/>
  <sheetViews>
    <sheetView zoomScale="87" zoomScaleNormal="87" zoomScalePageLayoutView="0" workbookViewId="0" topLeftCell="A7">
      <selection activeCell="E21" sqref="E21"/>
    </sheetView>
  </sheetViews>
  <sheetFormatPr defaultColWidth="9.140625" defaultRowHeight="12.75"/>
  <cols>
    <col min="1" max="1" width="3.7109375" style="15" customWidth="1"/>
    <col min="2" max="2" width="34.7109375" style="15" customWidth="1"/>
    <col min="3" max="3" width="16.8515625" style="187" customWidth="1"/>
    <col min="4" max="4" width="18.00390625" style="187" customWidth="1"/>
    <col min="5" max="5" width="14.28125" style="15" customWidth="1"/>
    <col min="6" max="6" width="12.7109375" style="16" customWidth="1"/>
    <col min="7" max="7" width="12.8515625" style="16" customWidth="1"/>
    <col min="8" max="8" width="12.7109375" style="16" customWidth="1"/>
    <col min="9" max="9" width="9.140625" style="15" customWidth="1"/>
    <col min="10" max="10" width="10.8515625" style="15" bestFit="1" customWidth="1"/>
    <col min="11" max="11" width="9.140625" style="15" customWidth="1"/>
    <col min="12" max="12" width="3.57421875" style="15" customWidth="1"/>
    <col min="13" max="13" width="13.140625" style="15" customWidth="1"/>
    <col min="14" max="16384" width="9.140625" style="15" customWidth="1"/>
  </cols>
  <sheetData>
    <row r="1" spans="1:8" s="53" customFormat="1" ht="43.5" customHeight="1">
      <c r="A1" s="215" t="s">
        <v>75</v>
      </c>
      <c r="B1" s="215"/>
      <c r="C1" s="215"/>
      <c r="D1" s="215"/>
      <c r="E1" s="215"/>
      <c r="F1" s="215"/>
      <c r="G1" s="215"/>
      <c r="H1" s="215"/>
    </row>
    <row r="2" spans="1:8" s="16" customFormat="1" ht="132.75" customHeight="1">
      <c r="A2" s="106" t="s">
        <v>0</v>
      </c>
      <c r="B2" s="106" t="s">
        <v>1</v>
      </c>
      <c r="C2" s="184" t="s">
        <v>262</v>
      </c>
      <c r="D2" s="184" t="s">
        <v>263</v>
      </c>
      <c r="E2" s="19" t="s">
        <v>76</v>
      </c>
      <c r="F2" s="19" t="s">
        <v>171</v>
      </c>
      <c r="G2" s="20" t="s">
        <v>3</v>
      </c>
      <c r="H2" s="19" t="s">
        <v>77</v>
      </c>
    </row>
    <row r="3" spans="1:13" ht="27" customHeight="1">
      <c r="A3" s="22">
        <v>1</v>
      </c>
      <c r="B3" s="22" t="s">
        <v>5</v>
      </c>
      <c r="C3" s="185">
        <v>1778.48</v>
      </c>
      <c r="D3" s="186">
        <v>1701.35</v>
      </c>
      <c r="E3" s="98">
        <f aca="true" t="shared" si="0" ref="E3:E21">(D3/C3*100)-100</f>
        <v>-4.336849444469436</v>
      </c>
      <c r="F3" s="29">
        <v>1</v>
      </c>
      <c r="G3" s="127">
        <v>2</v>
      </c>
      <c r="H3" s="183">
        <f>SUM(F3*G3)</f>
        <v>2</v>
      </c>
      <c r="J3" s="16"/>
      <c r="K3" s="16"/>
      <c r="L3" s="16"/>
      <c r="M3" s="16"/>
    </row>
    <row r="4" spans="1:13" ht="24" customHeight="1">
      <c r="A4" s="22">
        <v>2</v>
      </c>
      <c r="B4" s="22" t="s">
        <v>7</v>
      </c>
      <c r="C4" s="185">
        <v>1920.56</v>
      </c>
      <c r="D4" s="186">
        <v>1377.9</v>
      </c>
      <c r="E4" s="98">
        <f>(D4/C4*100)-100</f>
        <v>-28.25530053734326</v>
      </c>
      <c r="F4" s="29"/>
      <c r="G4" s="127">
        <v>2</v>
      </c>
      <c r="H4" s="29">
        <f>SUM(F4*G4)</f>
        <v>0</v>
      </c>
      <c r="J4" s="16"/>
      <c r="K4" s="16"/>
      <c r="L4" s="16"/>
      <c r="M4" s="16"/>
    </row>
    <row r="5" spans="1:13" ht="22.5" customHeight="1">
      <c r="A5" s="22">
        <v>3</v>
      </c>
      <c r="B5" s="22" t="s">
        <v>6</v>
      </c>
      <c r="C5" s="185">
        <v>1439.29</v>
      </c>
      <c r="D5" s="186">
        <v>1165.93</v>
      </c>
      <c r="E5" s="98">
        <f t="shared" si="0"/>
        <v>-18.992697788492933</v>
      </c>
      <c r="F5" s="29"/>
      <c r="G5" s="127">
        <v>2</v>
      </c>
      <c r="H5" s="29">
        <f aca="true" t="shared" si="1" ref="H5:H20">SUM(F5*G5)</f>
        <v>0</v>
      </c>
      <c r="J5" s="16"/>
      <c r="K5" s="16"/>
      <c r="L5" s="16"/>
      <c r="M5" s="16"/>
    </row>
    <row r="6" spans="1:13" ht="32.25" customHeight="1">
      <c r="A6" s="22">
        <v>4</v>
      </c>
      <c r="B6" s="22" t="s">
        <v>8</v>
      </c>
      <c r="C6" s="185">
        <v>5302.02</v>
      </c>
      <c r="D6" s="186">
        <v>6538.83</v>
      </c>
      <c r="E6" s="98">
        <f t="shared" si="0"/>
        <v>23.327147011893572</v>
      </c>
      <c r="F6" s="29">
        <v>2</v>
      </c>
      <c r="G6" s="127">
        <v>2</v>
      </c>
      <c r="H6" s="183">
        <f t="shared" si="1"/>
        <v>4</v>
      </c>
      <c r="J6" s="16"/>
      <c r="K6" s="16"/>
      <c r="L6" s="16"/>
      <c r="M6" s="16"/>
    </row>
    <row r="7" spans="1:13" ht="32.25" customHeight="1">
      <c r="A7" s="22">
        <v>5</v>
      </c>
      <c r="B7" s="22" t="s">
        <v>9</v>
      </c>
      <c r="C7" s="185">
        <v>8289.44</v>
      </c>
      <c r="D7" s="186">
        <v>8446.4</v>
      </c>
      <c r="E7" s="98">
        <f t="shared" si="0"/>
        <v>1.8934934084811488</v>
      </c>
      <c r="F7" s="29">
        <v>1.5</v>
      </c>
      <c r="G7" s="127">
        <v>2</v>
      </c>
      <c r="H7" s="183">
        <f t="shared" si="1"/>
        <v>3</v>
      </c>
      <c r="J7" s="16"/>
      <c r="K7" s="16"/>
      <c r="L7" s="16"/>
      <c r="M7" s="16"/>
    </row>
    <row r="8" spans="1:13" ht="32.25" customHeight="1">
      <c r="A8" s="22">
        <v>6</v>
      </c>
      <c r="B8" s="22" t="s">
        <v>10</v>
      </c>
      <c r="C8" s="185">
        <v>891.94</v>
      </c>
      <c r="D8" s="186">
        <v>1000</v>
      </c>
      <c r="E8" s="98">
        <f t="shared" si="0"/>
        <v>12.115164697176922</v>
      </c>
      <c r="F8" s="29">
        <v>2</v>
      </c>
      <c r="G8" s="127">
        <v>2</v>
      </c>
      <c r="H8" s="183">
        <f t="shared" si="1"/>
        <v>4</v>
      </c>
      <c r="J8" s="16"/>
      <c r="K8" s="16"/>
      <c r="L8" s="16"/>
      <c r="M8" s="16"/>
    </row>
    <row r="9" spans="1:13" ht="32.25" customHeight="1">
      <c r="A9" s="22">
        <v>7</v>
      </c>
      <c r="B9" s="22" t="s">
        <v>11</v>
      </c>
      <c r="C9" s="185">
        <v>1187.98</v>
      </c>
      <c r="D9" s="186">
        <v>482.54</v>
      </c>
      <c r="E9" s="98">
        <f t="shared" si="0"/>
        <v>-59.381471068536506</v>
      </c>
      <c r="F9" s="29"/>
      <c r="G9" s="127">
        <v>2</v>
      </c>
      <c r="H9" s="29">
        <f t="shared" si="1"/>
        <v>0</v>
      </c>
      <c r="J9" s="16"/>
      <c r="K9" s="16"/>
      <c r="L9" s="16"/>
      <c r="M9" s="16"/>
    </row>
    <row r="10" spans="1:13" ht="32.25" customHeight="1">
      <c r="A10" s="22">
        <v>8</v>
      </c>
      <c r="B10" s="22" t="s">
        <v>12</v>
      </c>
      <c r="C10" s="185">
        <v>587.28</v>
      </c>
      <c r="D10" s="186">
        <v>629.1</v>
      </c>
      <c r="E10" s="98">
        <f t="shared" si="0"/>
        <v>7.120964446260729</v>
      </c>
      <c r="F10" s="29">
        <v>2</v>
      </c>
      <c r="G10" s="127">
        <v>2</v>
      </c>
      <c r="H10" s="183">
        <f t="shared" si="1"/>
        <v>4</v>
      </c>
      <c r="J10" s="16"/>
      <c r="K10" s="16"/>
      <c r="L10" s="16"/>
      <c r="M10" s="16"/>
    </row>
    <row r="11" spans="1:13" ht="32.25" customHeight="1">
      <c r="A11" s="22">
        <v>9</v>
      </c>
      <c r="B11" s="22" t="s">
        <v>13</v>
      </c>
      <c r="C11" s="185">
        <v>524.4</v>
      </c>
      <c r="D11" s="186">
        <v>460.04</v>
      </c>
      <c r="E11" s="98">
        <f t="shared" si="0"/>
        <v>-12.27307398932112</v>
      </c>
      <c r="F11" s="29"/>
      <c r="G11" s="127">
        <v>2</v>
      </c>
      <c r="H11" s="29">
        <f t="shared" si="1"/>
        <v>0</v>
      </c>
      <c r="J11" s="16"/>
      <c r="K11" s="16"/>
      <c r="L11" s="16"/>
      <c r="M11" s="16"/>
    </row>
    <row r="12" spans="1:13" ht="32.25" customHeight="1">
      <c r="A12" s="22">
        <v>10</v>
      </c>
      <c r="B12" s="22" t="s">
        <v>14</v>
      </c>
      <c r="C12" s="185">
        <v>1732.31</v>
      </c>
      <c r="D12" s="186">
        <v>1950</v>
      </c>
      <c r="E12" s="98">
        <f t="shared" si="0"/>
        <v>12.56645750471914</v>
      </c>
      <c r="F12" s="29">
        <v>2</v>
      </c>
      <c r="G12" s="127">
        <v>2</v>
      </c>
      <c r="H12" s="183">
        <f t="shared" si="1"/>
        <v>4</v>
      </c>
      <c r="J12" s="16"/>
      <c r="K12" s="16"/>
      <c r="L12" s="16"/>
      <c r="M12" s="16"/>
    </row>
    <row r="13" spans="1:13" ht="32.25" customHeight="1">
      <c r="A13" s="22">
        <v>11</v>
      </c>
      <c r="B13" s="22" t="s">
        <v>15</v>
      </c>
      <c r="C13" s="185">
        <v>1153</v>
      </c>
      <c r="D13" s="186">
        <v>961</v>
      </c>
      <c r="E13" s="98">
        <f t="shared" si="0"/>
        <v>-16.652211621856026</v>
      </c>
      <c r="F13" s="29"/>
      <c r="G13" s="127">
        <v>2</v>
      </c>
      <c r="H13" s="29">
        <f t="shared" si="1"/>
        <v>0</v>
      </c>
      <c r="J13" s="16"/>
      <c r="K13" s="16"/>
      <c r="L13" s="16"/>
      <c r="M13" s="16"/>
    </row>
    <row r="14" spans="1:13" ht="32.25" customHeight="1">
      <c r="A14" s="22">
        <v>12</v>
      </c>
      <c r="B14" s="22" t="s">
        <v>17</v>
      </c>
      <c r="C14" s="185">
        <v>3255.9</v>
      </c>
      <c r="D14" s="186">
        <v>3515.3</v>
      </c>
      <c r="E14" s="98">
        <f>(D14/C14*100)-100</f>
        <v>7.967075155870873</v>
      </c>
      <c r="F14" s="29">
        <v>2</v>
      </c>
      <c r="G14" s="127">
        <v>2</v>
      </c>
      <c r="H14" s="183">
        <f>SUM(F14*G14)</f>
        <v>4</v>
      </c>
      <c r="J14" s="16"/>
      <c r="K14" s="16"/>
      <c r="L14" s="16"/>
      <c r="M14" s="16"/>
    </row>
    <row r="15" spans="1:13" ht="32.25" customHeight="1">
      <c r="A15" s="22">
        <v>13</v>
      </c>
      <c r="B15" s="22" t="s">
        <v>16</v>
      </c>
      <c r="C15" s="185">
        <v>656.62</v>
      </c>
      <c r="D15" s="186">
        <v>617.6</v>
      </c>
      <c r="E15" s="98">
        <f t="shared" si="0"/>
        <v>-5.942554293198498</v>
      </c>
      <c r="F15" s="29"/>
      <c r="G15" s="127">
        <v>2</v>
      </c>
      <c r="H15" s="29">
        <f t="shared" si="1"/>
        <v>0</v>
      </c>
      <c r="J15" s="16"/>
      <c r="K15" s="16"/>
      <c r="L15" s="16"/>
      <c r="M15" s="16"/>
    </row>
    <row r="16" spans="1:13" ht="32.25" customHeight="1">
      <c r="A16" s="22">
        <v>14</v>
      </c>
      <c r="B16" s="22" t="s">
        <v>18</v>
      </c>
      <c r="C16" s="185">
        <v>771.77</v>
      </c>
      <c r="D16" s="186">
        <v>690.4</v>
      </c>
      <c r="E16" s="98">
        <f t="shared" si="0"/>
        <v>-10.543296577996031</v>
      </c>
      <c r="F16" s="29"/>
      <c r="G16" s="127">
        <v>2</v>
      </c>
      <c r="H16" s="29">
        <f t="shared" si="1"/>
        <v>0</v>
      </c>
      <c r="J16" s="16"/>
      <c r="K16" s="16"/>
      <c r="L16" s="16"/>
      <c r="M16" s="16"/>
    </row>
    <row r="17" spans="1:13" ht="32.25" customHeight="1">
      <c r="A17" s="22">
        <v>15</v>
      </c>
      <c r="B17" s="22" t="s">
        <v>19</v>
      </c>
      <c r="C17" s="185">
        <v>1204.2</v>
      </c>
      <c r="D17" s="186">
        <v>700</v>
      </c>
      <c r="E17" s="98">
        <f t="shared" si="0"/>
        <v>-41.87012124231856</v>
      </c>
      <c r="F17" s="29"/>
      <c r="G17" s="127">
        <v>2</v>
      </c>
      <c r="H17" s="29">
        <f t="shared" si="1"/>
        <v>0</v>
      </c>
      <c r="J17" s="16"/>
      <c r="K17" s="16"/>
      <c r="L17" s="16"/>
      <c r="M17" s="16"/>
    </row>
    <row r="18" spans="1:13" ht="32.25" customHeight="1">
      <c r="A18" s="22">
        <v>16</v>
      </c>
      <c r="B18" s="22" t="s">
        <v>23</v>
      </c>
      <c r="C18" s="185">
        <v>1089.4</v>
      </c>
      <c r="D18" s="186">
        <v>1177</v>
      </c>
      <c r="E18" s="98">
        <f>(D18/C18*100)-100</f>
        <v>8.041123554250035</v>
      </c>
      <c r="F18" s="29">
        <v>2</v>
      </c>
      <c r="G18" s="127">
        <v>2</v>
      </c>
      <c r="H18" s="183">
        <f>SUM(F18*G18)</f>
        <v>4</v>
      </c>
      <c r="J18" s="16"/>
      <c r="K18" s="16"/>
      <c r="L18" s="16"/>
      <c r="M18" s="16"/>
    </row>
    <row r="19" spans="1:13" ht="32.25" customHeight="1">
      <c r="A19" s="22">
        <v>17</v>
      </c>
      <c r="B19" s="22" t="s">
        <v>21</v>
      </c>
      <c r="C19" s="185">
        <v>16595.27</v>
      </c>
      <c r="D19" s="186">
        <v>14633.6</v>
      </c>
      <c r="E19" s="98">
        <f t="shared" si="0"/>
        <v>-11.820657331878309</v>
      </c>
      <c r="F19" s="29"/>
      <c r="G19" s="127">
        <v>2</v>
      </c>
      <c r="H19" s="29">
        <f t="shared" si="1"/>
        <v>0</v>
      </c>
      <c r="J19" s="16"/>
      <c r="K19" s="16"/>
      <c r="L19" s="16"/>
      <c r="M19" s="16"/>
    </row>
    <row r="20" spans="1:13" ht="32.25" customHeight="1">
      <c r="A20" s="22">
        <v>18</v>
      </c>
      <c r="B20" s="22" t="s">
        <v>22</v>
      </c>
      <c r="C20" s="185">
        <v>30036.7</v>
      </c>
      <c r="D20" s="186">
        <v>61625.22</v>
      </c>
      <c r="E20" s="98">
        <f t="shared" si="0"/>
        <v>105.16641308798901</v>
      </c>
      <c r="F20" s="29">
        <v>2</v>
      </c>
      <c r="G20" s="127">
        <v>2</v>
      </c>
      <c r="H20" s="183">
        <f t="shared" si="1"/>
        <v>4</v>
      </c>
      <c r="J20" s="16"/>
      <c r="K20" s="16"/>
      <c r="L20" s="16"/>
      <c r="M20" s="16"/>
    </row>
    <row r="21" spans="1:13" ht="32.25" customHeight="1">
      <c r="A21" s="22">
        <v>19</v>
      </c>
      <c r="B21" s="22" t="s">
        <v>20</v>
      </c>
      <c r="C21" s="185">
        <v>11296.98</v>
      </c>
      <c r="D21" s="186">
        <v>13195.5</v>
      </c>
      <c r="E21" s="98">
        <f t="shared" si="0"/>
        <v>16.80555334257474</v>
      </c>
      <c r="F21" s="29">
        <v>2</v>
      </c>
      <c r="G21" s="127">
        <v>2</v>
      </c>
      <c r="H21" s="183">
        <f>SUM(F21*G21)</f>
        <v>4</v>
      </c>
      <c r="J21" s="16"/>
      <c r="K21" s="16"/>
      <c r="L21" s="16"/>
      <c r="M21" s="16"/>
    </row>
    <row r="23" spans="2:13" ht="15.75" customHeight="1">
      <c r="B23" s="224" t="s">
        <v>78</v>
      </c>
      <c r="C23" s="224"/>
      <c r="D23" s="224" t="s">
        <v>79</v>
      </c>
      <c r="E23" s="224"/>
      <c r="F23" s="194"/>
      <c r="G23" s="56"/>
      <c r="H23" s="194"/>
      <c r="J23" s="16"/>
      <c r="K23" s="16"/>
      <c r="L23" s="16"/>
      <c r="M23" s="16"/>
    </row>
    <row r="24" spans="2:13" ht="25.5" customHeight="1">
      <c r="B24" s="225" t="s">
        <v>80</v>
      </c>
      <c r="C24" s="225"/>
      <c r="D24" s="225" t="s">
        <v>81</v>
      </c>
      <c r="E24" s="225"/>
      <c r="J24" s="16"/>
      <c r="K24" s="16"/>
      <c r="L24" s="16"/>
      <c r="M24" s="16"/>
    </row>
    <row r="25" spans="2:13" ht="17.25" customHeight="1">
      <c r="B25" s="225" t="s">
        <v>82</v>
      </c>
      <c r="C25" s="225"/>
      <c r="D25" s="225" t="s">
        <v>83</v>
      </c>
      <c r="E25" s="225"/>
      <c r="J25" s="16"/>
      <c r="K25" s="16"/>
      <c r="L25" s="16"/>
      <c r="M25" s="16"/>
    </row>
    <row r="26" spans="3:13" ht="16.5">
      <c r="C26" s="187">
        <f>SUM(C3:C21)</f>
        <v>89713.54</v>
      </c>
      <c r="D26" s="187">
        <f>SUM(D3:D20)</f>
        <v>107672.20999999999</v>
      </c>
      <c r="J26" s="16"/>
      <c r="K26" s="16"/>
      <c r="L26" s="16"/>
      <c r="M26" s="16"/>
    </row>
    <row r="27" spans="10:13" ht="16.5">
      <c r="J27" s="16"/>
      <c r="K27" s="16"/>
      <c r="L27" s="16"/>
      <c r="M27" s="16"/>
    </row>
    <row r="28" spans="10:13" ht="16.5">
      <c r="J28" s="16"/>
      <c r="K28" s="16"/>
      <c r="L28" s="16"/>
      <c r="M28" s="16"/>
    </row>
    <row r="29" spans="10:13" ht="16.5">
      <c r="J29" s="16"/>
      <c r="K29" s="16"/>
      <c r="L29" s="16"/>
      <c r="M29" s="16"/>
    </row>
    <row r="30" spans="10:13" ht="16.5">
      <c r="J30" s="16"/>
      <c r="K30" s="16"/>
      <c r="L30" s="16"/>
      <c r="M30" s="16"/>
    </row>
    <row r="31" spans="10:13" ht="16.5">
      <c r="J31" s="16"/>
      <c r="K31" s="16"/>
      <c r="L31" s="16"/>
      <c r="M31" s="16"/>
    </row>
    <row r="32" spans="10:13" ht="16.5">
      <c r="J32" s="16"/>
      <c r="K32" s="16"/>
      <c r="L32" s="16"/>
      <c r="M32" s="16"/>
    </row>
    <row r="33" spans="10:13" ht="16.5">
      <c r="J33" s="16"/>
      <c r="K33" s="16"/>
      <c r="L33" s="16"/>
      <c r="M33" s="16"/>
    </row>
    <row r="34" spans="10:13" ht="16.5">
      <c r="J34" s="16"/>
      <c r="K34" s="16"/>
      <c r="L34" s="16"/>
      <c r="M34" s="16"/>
    </row>
    <row r="35" spans="10:13" ht="16.5">
      <c r="J35" s="16"/>
      <c r="K35" s="16"/>
      <c r="L35" s="16"/>
      <c r="M35" s="16"/>
    </row>
  </sheetData>
  <sheetProtection selectLockedCells="1" selectUnlockedCells="1"/>
  <mergeCells count="7">
    <mergeCell ref="A1:H1"/>
    <mergeCell ref="B23:C23"/>
    <mergeCell ref="D23:E23"/>
    <mergeCell ref="B24:C24"/>
    <mergeCell ref="D24:E24"/>
    <mergeCell ref="B25:C25"/>
    <mergeCell ref="D25:E25"/>
  </mergeCells>
  <printOptions/>
  <pageMargins left="0.7480314960629921" right="0.7480314960629921" top="0.8267716535433072" bottom="0.15748031496062992" header="0.5118110236220472" footer="0.5118110236220472"/>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theme="8" tint="0.39998000860214233"/>
    <pageSetUpPr fitToPage="1"/>
  </sheetPr>
  <dimension ref="A1:L27"/>
  <sheetViews>
    <sheetView zoomScale="84" zoomScaleNormal="84" zoomScalePageLayoutView="0" workbookViewId="0" topLeftCell="A7">
      <selection activeCell="L7" sqref="L7"/>
    </sheetView>
  </sheetViews>
  <sheetFormatPr defaultColWidth="9.00390625" defaultRowHeight="12.75"/>
  <cols>
    <col min="1" max="1" width="3.7109375" style="15" customWidth="1"/>
    <col min="2" max="2" width="35.57421875" style="15" customWidth="1"/>
    <col min="3" max="3" width="21.140625" style="15" customWidth="1"/>
    <col min="4" max="4" width="17.7109375" style="18" customWidth="1"/>
    <col min="5" max="8" width="0" style="18" hidden="1" customWidth="1"/>
    <col min="9" max="9" width="16.140625" style="18" customWidth="1"/>
    <col min="10" max="10" width="14.8515625" style="17" customWidth="1"/>
    <col min="11" max="11" width="14.7109375" style="17" customWidth="1"/>
    <col min="12" max="12" width="14.8515625" style="17" customWidth="1"/>
    <col min="13" max="16384" width="9.00390625" style="18" customWidth="1"/>
  </cols>
  <sheetData>
    <row r="1" spans="1:12" ht="31.5" customHeight="1">
      <c r="A1" s="226" t="s">
        <v>84</v>
      </c>
      <c r="B1" s="226"/>
      <c r="C1" s="226"/>
      <c r="D1" s="226"/>
      <c r="E1" s="226"/>
      <c r="F1" s="226"/>
      <c r="G1" s="226"/>
      <c r="H1" s="226"/>
      <c r="I1" s="226"/>
      <c r="J1" s="226"/>
      <c r="K1" s="226"/>
      <c r="L1" s="226"/>
    </row>
    <row r="2" spans="1:12" s="16" customFormat="1" ht="114" customHeight="1">
      <c r="A2" s="55" t="s">
        <v>0</v>
      </c>
      <c r="B2" s="21" t="s">
        <v>1</v>
      </c>
      <c r="C2" s="21" t="s">
        <v>85</v>
      </c>
      <c r="D2" s="21" t="s">
        <v>86</v>
      </c>
      <c r="E2" s="57" t="s">
        <v>87</v>
      </c>
      <c r="F2" s="57" t="s">
        <v>88</v>
      </c>
      <c r="G2" s="57" t="s">
        <v>89</v>
      </c>
      <c r="H2" s="57" t="s">
        <v>90</v>
      </c>
      <c r="I2" s="21" t="s">
        <v>91</v>
      </c>
      <c r="J2" s="21" t="s">
        <v>172</v>
      </c>
      <c r="K2" s="50" t="s">
        <v>3</v>
      </c>
      <c r="L2" s="21" t="s">
        <v>92</v>
      </c>
    </row>
    <row r="3" spans="1:12" ht="21.75" customHeight="1">
      <c r="A3" s="22">
        <v>1</v>
      </c>
      <c r="B3" s="22" t="s">
        <v>5</v>
      </c>
      <c r="C3" s="58">
        <v>4027.2</v>
      </c>
      <c r="D3" s="65">
        <f>'U3'!C3</f>
        <v>5805.7</v>
      </c>
      <c r="E3" s="59">
        <v>1898.17</v>
      </c>
      <c r="F3" s="59">
        <v>2218.2</v>
      </c>
      <c r="G3" s="60">
        <f>E3/D3*100</f>
        <v>32.694937733606636</v>
      </c>
      <c r="H3" s="60">
        <f>F3/E3*100</f>
        <v>116.85992297844766</v>
      </c>
      <c r="I3" s="61">
        <f>C3/D3*100</f>
        <v>69.36631241710732</v>
      </c>
      <c r="J3" s="29">
        <v>0.5</v>
      </c>
      <c r="K3" s="127">
        <v>1.6</v>
      </c>
      <c r="L3" s="183">
        <f aca="true" t="shared" si="0" ref="L3:L17">SUM(J3*K3)</f>
        <v>0.8</v>
      </c>
    </row>
    <row r="4" spans="1:12" ht="30" customHeight="1">
      <c r="A4" s="22">
        <v>2</v>
      </c>
      <c r="B4" s="22" t="s">
        <v>7</v>
      </c>
      <c r="C4" s="58">
        <v>5901.9</v>
      </c>
      <c r="D4" s="65">
        <f>'U3'!C4</f>
        <v>7822.5</v>
      </c>
      <c r="E4" s="59">
        <v>1855.41</v>
      </c>
      <c r="F4" s="59">
        <v>2315.6</v>
      </c>
      <c r="G4" s="60">
        <f>E4/D4*100</f>
        <v>23.71888782358581</v>
      </c>
      <c r="H4" s="60">
        <f>F4/E4*100</f>
        <v>124.8026042761438</v>
      </c>
      <c r="I4" s="61">
        <f>C4/D4*100</f>
        <v>75.44774688398849</v>
      </c>
      <c r="J4" s="29">
        <v>0</v>
      </c>
      <c r="K4" s="127">
        <v>1.6</v>
      </c>
      <c r="L4" s="29">
        <f>SUM(J4*K4)</f>
        <v>0</v>
      </c>
    </row>
    <row r="5" spans="1:12" ht="30" customHeight="1">
      <c r="A5" s="22">
        <v>3</v>
      </c>
      <c r="B5" s="22" t="s">
        <v>6</v>
      </c>
      <c r="C5" s="58">
        <v>3241.2</v>
      </c>
      <c r="D5" s="65">
        <f>'U3'!C5</f>
        <v>4680.5</v>
      </c>
      <c r="E5" s="59">
        <v>1998.86</v>
      </c>
      <c r="F5" s="59">
        <v>1336.8</v>
      </c>
      <c r="G5" s="60">
        <f aca="true" t="shared" si="1" ref="G5:H17">E5/D5*100</f>
        <v>42.70612114090375</v>
      </c>
      <c r="H5" s="60">
        <f t="shared" si="1"/>
        <v>66.87812052870136</v>
      </c>
      <c r="I5" s="61">
        <f>C5/D5*100</f>
        <v>69.24901185770752</v>
      </c>
      <c r="J5" s="29">
        <v>0.5</v>
      </c>
      <c r="K5" s="127">
        <v>1.6</v>
      </c>
      <c r="L5" s="183">
        <f t="shared" si="0"/>
        <v>0.8</v>
      </c>
    </row>
    <row r="6" spans="1:12" ht="30" customHeight="1">
      <c r="A6" s="22">
        <v>4</v>
      </c>
      <c r="B6" s="22" t="s">
        <v>8</v>
      </c>
      <c r="C6" s="58">
        <v>9511.7</v>
      </c>
      <c r="D6" s="65">
        <f>'U3'!C6</f>
        <v>14813.7</v>
      </c>
      <c r="E6" s="59">
        <v>4746.46</v>
      </c>
      <c r="F6" s="59">
        <v>3047.3</v>
      </c>
      <c r="G6" s="60">
        <f t="shared" si="1"/>
        <v>32.0410160864605</v>
      </c>
      <c r="H6" s="60">
        <f t="shared" si="1"/>
        <v>64.20153124644472</v>
      </c>
      <c r="I6" s="61">
        <f>C6/D6*100</f>
        <v>64.20880671270514</v>
      </c>
      <c r="J6" s="29">
        <v>0.5</v>
      </c>
      <c r="K6" s="127">
        <v>1.6</v>
      </c>
      <c r="L6" s="183">
        <f t="shared" si="0"/>
        <v>0.8</v>
      </c>
    </row>
    <row r="7" spans="1:12" ht="30" customHeight="1">
      <c r="A7" s="22">
        <v>5</v>
      </c>
      <c r="B7" s="22" t="s">
        <v>9</v>
      </c>
      <c r="C7" s="58">
        <v>14770.1</v>
      </c>
      <c r="D7" s="65">
        <f>'U3'!C7</f>
        <v>23059.6</v>
      </c>
      <c r="E7" s="59">
        <v>10486.32</v>
      </c>
      <c r="F7" s="59">
        <v>2515.8</v>
      </c>
      <c r="G7" s="60">
        <f t="shared" si="1"/>
        <v>45.474856458915156</v>
      </c>
      <c r="H7" s="60">
        <f t="shared" si="1"/>
        <v>23.99125718078411</v>
      </c>
      <c r="I7" s="61">
        <v>50</v>
      </c>
      <c r="J7" s="29">
        <v>0.5</v>
      </c>
      <c r="K7" s="127">
        <v>1.6</v>
      </c>
      <c r="L7" s="183">
        <f t="shared" si="0"/>
        <v>0.8</v>
      </c>
    </row>
    <row r="8" spans="1:12" ht="30" customHeight="1">
      <c r="A8" s="22">
        <v>6</v>
      </c>
      <c r="B8" s="22" t="s">
        <v>10</v>
      </c>
      <c r="C8" s="58">
        <v>4460.4</v>
      </c>
      <c r="D8" s="65">
        <f>'U3'!C8</f>
        <v>5352.3</v>
      </c>
      <c r="E8" s="59">
        <v>1245.98</v>
      </c>
      <c r="F8" s="59">
        <v>2005.7</v>
      </c>
      <c r="G8" s="60">
        <f t="shared" si="1"/>
        <v>23.279337854754033</v>
      </c>
      <c r="H8" s="60">
        <f t="shared" si="1"/>
        <v>160.9736913915151</v>
      </c>
      <c r="I8" s="61">
        <f aca="true" t="shared" si="2" ref="I8:I17">C8/D8*100</f>
        <v>83.3361358668236</v>
      </c>
      <c r="J8" s="29">
        <v>0</v>
      </c>
      <c r="K8" s="127">
        <v>1.6</v>
      </c>
      <c r="L8" s="29">
        <f t="shared" si="0"/>
        <v>0</v>
      </c>
    </row>
    <row r="9" spans="1:12" ht="30" customHeight="1">
      <c r="A9" s="22">
        <v>7</v>
      </c>
      <c r="B9" s="22" t="s">
        <v>11</v>
      </c>
      <c r="C9" s="58">
        <v>6282.4</v>
      </c>
      <c r="D9" s="65">
        <f>'U3'!C9</f>
        <v>7470.4</v>
      </c>
      <c r="E9" s="59">
        <v>430.94</v>
      </c>
      <c r="F9" s="59">
        <v>2636.8</v>
      </c>
      <c r="G9" s="60">
        <f t="shared" si="1"/>
        <v>5.768633540372671</v>
      </c>
      <c r="H9" s="60">
        <f t="shared" si="1"/>
        <v>611.8717222815242</v>
      </c>
      <c r="I9" s="61">
        <f t="shared" si="2"/>
        <v>84.09723709573784</v>
      </c>
      <c r="J9" s="29">
        <v>0</v>
      </c>
      <c r="K9" s="127">
        <v>1.6</v>
      </c>
      <c r="L9" s="29">
        <f t="shared" si="0"/>
        <v>0</v>
      </c>
    </row>
    <row r="10" spans="1:12" ht="30" customHeight="1">
      <c r="A10" s="22">
        <v>8</v>
      </c>
      <c r="B10" s="22" t="s">
        <v>12</v>
      </c>
      <c r="C10" s="58">
        <v>7437.4</v>
      </c>
      <c r="D10" s="65">
        <f>'U3'!C10</f>
        <v>8024.6</v>
      </c>
      <c r="E10" s="59">
        <v>305.73</v>
      </c>
      <c r="F10" s="59">
        <v>2030.2</v>
      </c>
      <c r="G10" s="60">
        <f t="shared" si="1"/>
        <v>3.8099095282007824</v>
      </c>
      <c r="H10" s="60">
        <f t="shared" si="1"/>
        <v>664.0499787394106</v>
      </c>
      <c r="I10" s="61">
        <f t="shared" si="2"/>
        <v>92.68250130847643</v>
      </c>
      <c r="J10" s="29">
        <v>0</v>
      </c>
      <c r="K10" s="127">
        <v>1.6</v>
      </c>
      <c r="L10" s="29">
        <f t="shared" si="0"/>
        <v>0</v>
      </c>
    </row>
    <row r="11" spans="1:12" ht="30" customHeight="1">
      <c r="A11" s="22">
        <v>9</v>
      </c>
      <c r="B11" s="22" t="s">
        <v>13</v>
      </c>
      <c r="C11" s="58">
        <v>4318.9</v>
      </c>
      <c r="D11" s="65">
        <f>'U3'!C11</f>
        <v>4843.3</v>
      </c>
      <c r="E11" s="59">
        <v>355.75</v>
      </c>
      <c r="F11" s="59">
        <v>1929.6</v>
      </c>
      <c r="G11" s="60">
        <f t="shared" si="1"/>
        <v>7.34519852166911</v>
      </c>
      <c r="H11" s="60">
        <f t="shared" si="1"/>
        <v>542.4033731553056</v>
      </c>
      <c r="I11" s="61">
        <f t="shared" si="2"/>
        <v>89.17267152561269</v>
      </c>
      <c r="J11" s="29">
        <v>0</v>
      </c>
      <c r="K11" s="127">
        <v>1.6</v>
      </c>
      <c r="L11" s="29">
        <f t="shared" si="0"/>
        <v>0</v>
      </c>
    </row>
    <row r="12" spans="1:12" ht="30" customHeight="1">
      <c r="A12" s="22">
        <v>10</v>
      </c>
      <c r="B12" s="22" t="s">
        <v>14</v>
      </c>
      <c r="C12" s="58">
        <v>4172.4</v>
      </c>
      <c r="D12" s="65">
        <f>'U3'!C12</f>
        <v>5904.7</v>
      </c>
      <c r="E12" s="59">
        <v>2025.41</v>
      </c>
      <c r="F12" s="59">
        <v>2375.2</v>
      </c>
      <c r="G12" s="60">
        <f t="shared" si="1"/>
        <v>34.301658001253244</v>
      </c>
      <c r="H12" s="60">
        <f t="shared" si="1"/>
        <v>117.27008358801427</v>
      </c>
      <c r="I12" s="61">
        <f t="shared" si="2"/>
        <v>70.66235371822445</v>
      </c>
      <c r="J12" s="29">
        <v>0</v>
      </c>
      <c r="K12" s="127">
        <v>1.6</v>
      </c>
      <c r="L12" s="29">
        <f t="shared" si="0"/>
        <v>0</v>
      </c>
    </row>
    <row r="13" spans="1:12" ht="30" customHeight="1">
      <c r="A13" s="22">
        <v>11</v>
      </c>
      <c r="B13" s="22" t="s">
        <v>15</v>
      </c>
      <c r="C13" s="58">
        <v>7552.8</v>
      </c>
      <c r="D13" s="65">
        <f>'U3'!C13</f>
        <v>8705.8</v>
      </c>
      <c r="E13" s="59">
        <v>1500.82</v>
      </c>
      <c r="F13" s="59">
        <v>2148.4</v>
      </c>
      <c r="G13" s="60">
        <f t="shared" si="1"/>
        <v>17.239311723219004</v>
      </c>
      <c r="H13" s="60">
        <f t="shared" si="1"/>
        <v>143.14841220132993</v>
      </c>
      <c r="I13" s="61">
        <f t="shared" si="2"/>
        <v>86.7559557995819</v>
      </c>
      <c r="J13" s="29">
        <v>0</v>
      </c>
      <c r="K13" s="127">
        <v>1.6</v>
      </c>
      <c r="L13" s="29">
        <f t="shared" si="0"/>
        <v>0</v>
      </c>
    </row>
    <row r="14" spans="1:12" ht="30" customHeight="1">
      <c r="A14" s="22">
        <v>12</v>
      </c>
      <c r="B14" s="22" t="s">
        <v>17</v>
      </c>
      <c r="C14" s="58">
        <v>2010.4</v>
      </c>
      <c r="D14" s="65">
        <f>'U3'!C14</f>
        <v>5266.3</v>
      </c>
      <c r="E14" s="59">
        <v>1681.07</v>
      </c>
      <c r="F14" s="59">
        <v>1650</v>
      </c>
      <c r="G14" s="60">
        <f>E14/D14*100</f>
        <v>31.921273000018985</v>
      </c>
      <c r="H14" s="60">
        <f>F14/E14*100</f>
        <v>98.15177238306555</v>
      </c>
      <c r="I14" s="61">
        <f>C14/D14*100</f>
        <v>38.174809638645726</v>
      </c>
      <c r="J14" s="29">
        <v>1</v>
      </c>
      <c r="K14" s="127">
        <v>1.6</v>
      </c>
      <c r="L14" s="183">
        <f>SUM(J14*K14)</f>
        <v>1.6</v>
      </c>
    </row>
    <row r="15" spans="1:12" ht="30" customHeight="1">
      <c r="A15" s="22">
        <v>13</v>
      </c>
      <c r="B15" s="22" t="s">
        <v>16</v>
      </c>
      <c r="C15" s="58">
        <v>4974.7</v>
      </c>
      <c r="D15" s="65">
        <f>'U3'!C15</f>
        <v>5631.3</v>
      </c>
      <c r="E15" s="59">
        <v>599.88</v>
      </c>
      <c r="F15" s="59">
        <v>3149.6</v>
      </c>
      <c r="G15" s="60">
        <f t="shared" si="1"/>
        <v>10.652602418624474</v>
      </c>
      <c r="H15" s="60">
        <f t="shared" si="1"/>
        <v>525.0383410015337</v>
      </c>
      <c r="I15" s="61">
        <f t="shared" si="2"/>
        <v>88.34017012057606</v>
      </c>
      <c r="J15" s="29">
        <v>0</v>
      </c>
      <c r="K15" s="127">
        <v>1.6</v>
      </c>
      <c r="L15" s="29">
        <f t="shared" si="0"/>
        <v>0</v>
      </c>
    </row>
    <row r="16" spans="1:12" ht="30" customHeight="1">
      <c r="A16" s="22">
        <v>14</v>
      </c>
      <c r="B16" s="22" t="s">
        <v>18</v>
      </c>
      <c r="C16" s="58">
        <v>4410.6</v>
      </c>
      <c r="D16" s="65">
        <f>'U3'!C16</f>
        <v>5182.4</v>
      </c>
      <c r="E16" s="59">
        <v>861.79</v>
      </c>
      <c r="F16" s="59">
        <v>3075.8</v>
      </c>
      <c r="G16" s="60">
        <f t="shared" si="1"/>
        <v>16.629167953071935</v>
      </c>
      <c r="H16" s="60">
        <f t="shared" si="1"/>
        <v>356.9082955244317</v>
      </c>
      <c r="I16" s="61">
        <f t="shared" si="2"/>
        <v>85.10728619944429</v>
      </c>
      <c r="J16" s="29">
        <v>0</v>
      </c>
      <c r="K16" s="127">
        <v>1.6</v>
      </c>
      <c r="L16" s="29">
        <f t="shared" si="0"/>
        <v>0</v>
      </c>
    </row>
    <row r="17" spans="1:12" ht="30" customHeight="1">
      <c r="A17" s="22">
        <v>15</v>
      </c>
      <c r="B17" s="22" t="s">
        <v>19</v>
      </c>
      <c r="C17" s="58">
        <v>5805.6</v>
      </c>
      <c r="D17" s="65">
        <f>'U3'!C17</f>
        <v>7009.8</v>
      </c>
      <c r="E17" s="59">
        <v>916.22</v>
      </c>
      <c r="F17" s="59">
        <v>3508.4</v>
      </c>
      <c r="G17" s="60">
        <f t="shared" si="1"/>
        <v>13.07055836115153</v>
      </c>
      <c r="H17" s="60">
        <f t="shared" si="1"/>
        <v>382.9211324790989</v>
      </c>
      <c r="I17" s="61">
        <f t="shared" si="2"/>
        <v>82.82119318668151</v>
      </c>
      <c r="J17" s="29">
        <v>0</v>
      </c>
      <c r="K17" s="127">
        <v>1.6</v>
      </c>
      <c r="L17" s="29">
        <f t="shared" si="0"/>
        <v>0</v>
      </c>
    </row>
    <row r="18" spans="1:12" ht="30" customHeight="1">
      <c r="A18" s="22">
        <v>16</v>
      </c>
      <c r="B18" s="22" t="s">
        <v>23</v>
      </c>
      <c r="C18" s="58">
        <v>4294.1</v>
      </c>
      <c r="D18" s="65">
        <f>'U3'!C18</f>
        <v>5383.5</v>
      </c>
      <c r="E18" s="59">
        <v>2539.36</v>
      </c>
      <c r="F18" s="59">
        <v>1140.3</v>
      </c>
      <c r="G18" s="60">
        <f aca="true" t="shared" si="3" ref="G18:H20">E18/D18*100</f>
        <v>47.16931364354045</v>
      </c>
      <c r="H18" s="60">
        <f t="shared" si="3"/>
        <v>44.90501543696049</v>
      </c>
      <c r="I18" s="61">
        <f>C18/D18*100</f>
        <v>79.76409399089812</v>
      </c>
      <c r="J18" s="62">
        <v>0</v>
      </c>
      <c r="K18" s="127">
        <v>1.6</v>
      </c>
      <c r="L18" s="29">
        <f>SUM(J18*K18)</f>
        <v>0</v>
      </c>
    </row>
    <row r="19" spans="1:12" ht="30" customHeight="1">
      <c r="A19" s="22">
        <v>17</v>
      </c>
      <c r="B19" s="22" t="s">
        <v>21</v>
      </c>
      <c r="C19" s="58">
        <v>45957.3</v>
      </c>
      <c r="D19" s="65">
        <f>'U3'!C19</f>
        <v>62552.6</v>
      </c>
      <c r="E19" s="59">
        <v>13287.8</v>
      </c>
      <c r="F19" s="59">
        <v>5057.7</v>
      </c>
      <c r="G19" s="60">
        <f t="shared" si="3"/>
        <v>21.242602225966625</v>
      </c>
      <c r="H19" s="60">
        <f t="shared" si="3"/>
        <v>38.06273423742079</v>
      </c>
      <c r="I19" s="61">
        <f>C19/D19*100</f>
        <v>73.46984777611164</v>
      </c>
      <c r="J19" s="29">
        <v>0</v>
      </c>
      <c r="K19" s="127">
        <v>1.6</v>
      </c>
      <c r="L19" s="29">
        <f>SUM(J19*K19)</f>
        <v>0</v>
      </c>
    </row>
    <row r="20" spans="1:12" ht="30" customHeight="1">
      <c r="A20" s="22">
        <v>18</v>
      </c>
      <c r="B20" s="22" t="s">
        <v>22</v>
      </c>
      <c r="C20" s="58">
        <v>56349.9</v>
      </c>
      <c r="D20" s="65">
        <f>'U3'!C20</f>
        <v>86386.6</v>
      </c>
      <c r="E20" s="59">
        <v>16473.81</v>
      </c>
      <c r="F20" s="59">
        <v>7929.7</v>
      </c>
      <c r="G20" s="60">
        <f t="shared" si="3"/>
        <v>19.069867317384873</v>
      </c>
      <c r="H20" s="60">
        <f t="shared" si="3"/>
        <v>48.13519155556607</v>
      </c>
      <c r="I20" s="61">
        <f>C20/D20*100</f>
        <v>65.22990834226604</v>
      </c>
      <c r="J20" s="29">
        <v>0.5</v>
      </c>
      <c r="K20" s="127">
        <v>1.6</v>
      </c>
      <c r="L20" s="183">
        <f>SUM(J20*K20)</f>
        <v>0.8</v>
      </c>
    </row>
    <row r="21" spans="1:12" ht="30" customHeight="1">
      <c r="A21" s="22">
        <v>19</v>
      </c>
      <c r="B21" s="22" t="s">
        <v>20</v>
      </c>
      <c r="C21" s="58">
        <v>11980.1</v>
      </c>
      <c r="D21" s="65">
        <f>'U3'!C21</f>
        <v>23277.1</v>
      </c>
      <c r="E21" s="59">
        <v>9246.99</v>
      </c>
      <c r="F21" s="59">
        <v>2558.3</v>
      </c>
      <c r="G21" s="60">
        <f>E21/D21*100</f>
        <v>39.72569607038678</v>
      </c>
      <c r="H21" s="60">
        <f>F21/E21*100</f>
        <v>27.66630006088468</v>
      </c>
      <c r="I21" s="61">
        <f>C21/D21*100</f>
        <v>51.46732196020982</v>
      </c>
      <c r="J21" s="29">
        <v>0.5</v>
      </c>
      <c r="K21" s="127">
        <v>1.6</v>
      </c>
      <c r="L21" s="183">
        <f>SUM(J21*K21)</f>
        <v>0.8</v>
      </c>
    </row>
    <row r="23" spans="3:4" ht="16.5">
      <c r="C23" s="104"/>
      <c r="D23" s="104"/>
    </row>
    <row r="24" ht="16.5">
      <c r="B24" s="63" t="s">
        <v>93</v>
      </c>
    </row>
    <row r="25" ht="16.5">
      <c r="B25" s="63" t="s">
        <v>94</v>
      </c>
    </row>
    <row r="26" ht="16.5">
      <c r="B26" s="63" t="s">
        <v>95</v>
      </c>
    </row>
    <row r="27" ht="16.5">
      <c r="B27" s="63" t="s">
        <v>96</v>
      </c>
    </row>
  </sheetData>
  <sheetProtection selectLockedCells="1" selectUnlockedCells="1"/>
  <mergeCells count="1">
    <mergeCell ref="A1:L1"/>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tabColor theme="5" tint="0.39998000860214233"/>
    <pageSetUpPr fitToPage="1"/>
  </sheetPr>
  <dimension ref="A1:J28"/>
  <sheetViews>
    <sheetView tabSelected="1" zoomScale="87" zoomScaleNormal="87" zoomScalePageLayoutView="0" workbookViewId="0" topLeftCell="A1">
      <selection activeCell="J7" sqref="J7"/>
    </sheetView>
  </sheetViews>
  <sheetFormatPr defaultColWidth="9.140625" defaultRowHeight="12.75"/>
  <cols>
    <col min="1" max="1" width="3.7109375" style="1" customWidth="1"/>
    <col min="2" max="2" width="35.8515625" style="1" customWidth="1"/>
    <col min="3" max="3" width="14.140625" style="1" customWidth="1"/>
    <col min="4" max="6" width="13.421875" style="0" customWidth="1"/>
    <col min="7" max="7" width="22.00390625" style="0" customWidth="1"/>
    <col min="8" max="8" width="10.140625" style="0" customWidth="1"/>
    <col min="9" max="9" width="14.8515625" style="0" customWidth="1"/>
    <col min="10" max="10" width="10.140625" style="0" customWidth="1"/>
  </cols>
  <sheetData>
    <row r="1" spans="1:10" ht="52.5" customHeight="1">
      <c r="A1" s="214" t="s">
        <v>97</v>
      </c>
      <c r="B1" s="214"/>
      <c r="C1" s="214"/>
      <c r="D1" s="214"/>
      <c r="E1" s="214"/>
      <c r="F1" s="214"/>
      <c r="G1" s="214"/>
      <c r="H1" s="214"/>
      <c r="I1" s="214"/>
      <c r="J1" s="214"/>
    </row>
    <row r="2" spans="1:10" ht="69.75" customHeight="1">
      <c r="A2" s="5" t="s">
        <v>0</v>
      </c>
      <c r="B2" s="5" t="s">
        <v>1</v>
      </c>
      <c r="C2" s="5" t="s">
        <v>98</v>
      </c>
      <c r="D2" s="6" t="s">
        <v>99</v>
      </c>
      <c r="E2" s="5" t="s">
        <v>100</v>
      </c>
      <c r="F2" s="6" t="s">
        <v>101</v>
      </c>
      <c r="G2" s="64" t="s">
        <v>102</v>
      </c>
      <c r="H2" s="5" t="s">
        <v>174</v>
      </c>
      <c r="I2" s="6" t="s">
        <v>3</v>
      </c>
      <c r="J2" s="5" t="s">
        <v>103</v>
      </c>
    </row>
    <row r="3" spans="1:10" ht="18" customHeight="1">
      <c r="A3" s="7">
        <v>1</v>
      </c>
      <c r="B3" s="7" t="s">
        <v>5</v>
      </c>
      <c r="C3" s="65">
        <v>3449.02</v>
      </c>
      <c r="D3" s="9">
        <v>3800.22</v>
      </c>
      <c r="E3" s="9">
        <v>3800.22</v>
      </c>
      <c r="F3" s="9">
        <v>3800.22</v>
      </c>
      <c r="G3" s="122">
        <f aca="true" t="shared" si="0" ref="G3:G20">F3/((C3+D3+E3)/3)*100-100</f>
        <v>3.178435869264206</v>
      </c>
      <c r="H3" s="123">
        <v>0.5</v>
      </c>
      <c r="I3" s="122">
        <v>1.6</v>
      </c>
      <c r="J3" s="182">
        <f>SUM(H3*I3)</f>
        <v>0.8</v>
      </c>
    </row>
    <row r="4" spans="1:10" ht="17.25" customHeight="1">
      <c r="A4" s="7">
        <v>2</v>
      </c>
      <c r="B4" s="7" t="s">
        <v>7</v>
      </c>
      <c r="C4" s="65">
        <v>4532.3</v>
      </c>
      <c r="D4" s="9">
        <v>4715.26</v>
      </c>
      <c r="E4" s="9">
        <v>4715.26</v>
      </c>
      <c r="F4" s="9">
        <v>4088.11</v>
      </c>
      <c r="G4" s="122">
        <f>F4/((C4+D4+E4)/3)*100-100</f>
        <v>-12.16437653711786</v>
      </c>
      <c r="H4" s="123">
        <v>0</v>
      </c>
      <c r="I4" s="122">
        <v>1.6</v>
      </c>
      <c r="J4" s="124">
        <f>SUM(H4*I4)</f>
        <v>0</v>
      </c>
    </row>
    <row r="5" spans="1:10" ht="17.25" customHeight="1">
      <c r="A5" s="7">
        <v>3</v>
      </c>
      <c r="B5" s="7" t="s">
        <v>6</v>
      </c>
      <c r="C5" s="65">
        <v>3544.75</v>
      </c>
      <c r="D5" s="9">
        <v>3528.85</v>
      </c>
      <c r="E5" s="9">
        <v>3658.85</v>
      </c>
      <c r="F5" s="9">
        <v>3750.96</v>
      </c>
      <c r="G5" s="122">
        <f t="shared" si="0"/>
        <v>4.849125782090752</v>
      </c>
      <c r="H5" s="123">
        <v>0.5</v>
      </c>
      <c r="I5" s="122">
        <v>1.6</v>
      </c>
      <c r="J5" s="182">
        <f aca="true" t="shared" si="1" ref="J5:J20">SUM(H5*I5)</f>
        <v>0.8</v>
      </c>
    </row>
    <row r="6" spans="1:10" ht="17.25" customHeight="1">
      <c r="A6" s="7">
        <v>4</v>
      </c>
      <c r="B6" s="7" t="s">
        <v>8</v>
      </c>
      <c r="C6" s="65">
        <v>8438.91</v>
      </c>
      <c r="D6" s="9">
        <v>8438.91</v>
      </c>
      <c r="E6" s="9">
        <v>8438.91</v>
      </c>
      <c r="F6" s="9">
        <v>9137.99</v>
      </c>
      <c r="G6" s="122">
        <f t="shared" si="0"/>
        <v>8.284008242770696</v>
      </c>
      <c r="H6" s="123">
        <v>0</v>
      </c>
      <c r="I6" s="122">
        <v>1.6</v>
      </c>
      <c r="J6" s="124">
        <f t="shared" si="1"/>
        <v>0</v>
      </c>
    </row>
    <row r="7" spans="1:10" ht="17.25" customHeight="1">
      <c r="A7" s="7">
        <v>5</v>
      </c>
      <c r="B7" s="7" t="s">
        <v>9</v>
      </c>
      <c r="C7" s="65">
        <v>16560.8</v>
      </c>
      <c r="D7" s="9">
        <v>16749.89</v>
      </c>
      <c r="E7" s="9">
        <v>16749.89</v>
      </c>
      <c r="F7" s="9">
        <v>17211.2</v>
      </c>
      <c r="G7" s="122">
        <f t="shared" si="0"/>
        <v>3.1422328706539133</v>
      </c>
      <c r="H7" s="123">
        <v>0.5</v>
      </c>
      <c r="I7" s="122">
        <v>1.6</v>
      </c>
      <c r="J7" s="182">
        <f t="shared" si="1"/>
        <v>0.8</v>
      </c>
    </row>
    <row r="8" spans="1:10" ht="17.25" customHeight="1">
      <c r="A8" s="7">
        <v>6</v>
      </c>
      <c r="B8" s="7" t="s">
        <v>10</v>
      </c>
      <c r="C8" s="65">
        <v>3309.9</v>
      </c>
      <c r="D8" s="9">
        <v>3526.73</v>
      </c>
      <c r="E8" s="9">
        <v>3526.73</v>
      </c>
      <c r="F8" s="9">
        <v>3318.47</v>
      </c>
      <c r="G8" s="122">
        <f t="shared" si="0"/>
        <v>-3.9364646215127266</v>
      </c>
      <c r="H8" s="123">
        <v>0.5</v>
      </c>
      <c r="I8" s="122">
        <v>1.6</v>
      </c>
      <c r="J8" s="182">
        <f t="shared" si="1"/>
        <v>0.8</v>
      </c>
    </row>
    <row r="9" spans="1:10" ht="17.25" customHeight="1">
      <c r="A9" s="7">
        <v>7</v>
      </c>
      <c r="B9" s="7" t="s">
        <v>11</v>
      </c>
      <c r="C9" s="65">
        <v>3510.19</v>
      </c>
      <c r="D9" s="9">
        <v>4264.17</v>
      </c>
      <c r="E9" s="9">
        <v>4264.17</v>
      </c>
      <c r="F9" s="9">
        <v>4230.56</v>
      </c>
      <c r="G9" s="122">
        <f t="shared" si="0"/>
        <v>5.425496302289389</v>
      </c>
      <c r="H9" s="123">
        <v>0.5</v>
      </c>
      <c r="I9" s="122">
        <v>1.6</v>
      </c>
      <c r="J9" s="182">
        <f t="shared" si="1"/>
        <v>0.8</v>
      </c>
    </row>
    <row r="10" spans="1:10" ht="17.25" customHeight="1">
      <c r="A10" s="7">
        <v>8</v>
      </c>
      <c r="B10" s="7" t="s">
        <v>12</v>
      </c>
      <c r="C10" s="65">
        <v>2764.4</v>
      </c>
      <c r="D10" s="9">
        <v>2782.05</v>
      </c>
      <c r="E10" s="9">
        <v>2782.05</v>
      </c>
      <c r="F10" s="9">
        <v>2508.88</v>
      </c>
      <c r="G10" s="122">
        <f t="shared" si="0"/>
        <v>-9.627904184426967</v>
      </c>
      <c r="H10" s="123">
        <v>0</v>
      </c>
      <c r="I10" s="122">
        <v>1.6</v>
      </c>
      <c r="J10" s="124">
        <f t="shared" si="1"/>
        <v>0</v>
      </c>
    </row>
    <row r="11" spans="1:10" ht="17.25" customHeight="1">
      <c r="A11" s="7">
        <v>9</v>
      </c>
      <c r="B11" s="7" t="s">
        <v>13</v>
      </c>
      <c r="C11" s="65">
        <v>3110.94</v>
      </c>
      <c r="D11" s="9">
        <v>3120.81</v>
      </c>
      <c r="E11" s="9">
        <v>3120.81</v>
      </c>
      <c r="F11" s="9">
        <v>3120.81</v>
      </c>
      <c r="G11" s="122">
        <f t="shared" si="0"/>
        <v>0.1055326028381387</v>
      </c>
      <c r="H11" s="123">
        <v>1.6</v>
      </c>
      <c r="I11" s="122">
        <v>1.6</v>
      </c>
      <c r="J11" s="182">
        <f t="shared" si="1"/>
        <v>2.5600000000000005</v>
      </c>
    </row>
    <row r="12" spans="1:10" ht="17.25" customHeight="1">
      <c r="A12" s="7">
        <v>10</v>
      </c>
      <c r="B12" s="7" t="s">
        <v>14</v>
      </c>
      <c r="C12" s="65">
        <v>3370.08</v>
      </c>
      <c r="D12" s="9">
        <v>3436.08</v>
      </c>
      <c r="E12" s="9">
        <v>3436.08</v>
      </c>
      <c r="F12" s="9">
        <v>3435.82</v>
      </c>
      <c r="G12" s="122">
        <f t="shared" si="0"/>
        <v>0.6367747680195066</v>
      </c>
      <c r="H12" s="123">
        <v>1.6</v>
      </c>
      <c r="I12" s="122">
        <v>1.6</v>
      </c>
      <c r="J12" s="182">
        <f t="shared" si="1"/>
        <v>2.5600000000000005</v>
      </c>
    </row>
    <row r="13" spans="1:10" ht="17.25" customHeight="1">
      <c r="A13" s="7">
        <v>11</v>
      </c>
      <c r="B13" s="7" t="s">
        <v>15</v>
      </c>
      <c r="C13" s="65">
        <v>2782.15</v>
      </c>
      <c r="D13" s="9">
        <v>2979.47</v>
      </c>
      <c r="E13" s="9">
        <v>2979.47</v>
      </c>
      <c r="F13" s="9">
        <v>3223.37</v>
      </c>
      <c r="G13" s="122">
        <f t="shared" si="0"/>
        <v>10.628193966656326</v>
      </c>
      <c r="H13" s="123">
        <v>0</v>
      </c>
      <c r="I13" s="122">
        <v>1.6</v>
      </c>
      <c r="J13" s="124">
        <f t="shared" si="1"/>
        <v>0</v>
      </c>
    </row>
    <row r="14" spans="1:10" ht="17.25" customHeight="1">
      <c r="A14" s="7">
        <v>12</v>
      </c>
      <c r="B14" s="7" t="s">
        <v>17</v>
      </c>
      <c r="C14" s="65">
        <v>4054.6</v>
      </c>
      <c r="D14" s="9">
        <v>4934</v>
      </c>
      <c r="E14" s="9">
        <v>4931</v>
      </c>
      <c r="F14" s="9">
        <v>4743.19</v>
      </c>
      <c r="G14" s="122">
        <f>F14/((C14+D14+E14)/3)*100-100</f>
        <v>2.2268599672404292</v>
      </c>
      <c r="H14" s="123">
        <v>1</v>
      </c>
      <c r="I14" s="122">
        <v>1.6</v>
      </c>
      <c r="J14" s="182">
        <f>SUM(H14*I14)</f>
        <v>1.6</v>
      </c>
    </row>
    <row r="15" spans="1:10" ht="17.25" customHeight="1">
      <c r="A15" s="7">
        <v>13</v>
      </c>
      <c r="B15" s="7" t="s">
        <v>16</v>
      </c>
      <c r="C15" s="65">
        <v>3607.05</v>
      </c>
      <c r="D15" s="9">
        <v>3624.47</v>
      </c>
      <c r="E15" s="9">
        <v>3626.04</v>
      </c>
      <c r="F15" s="9">
        <v>3140.79</v>
      </c>
      <c r="G15" s="122">
        <f t="shared" si="0"/>
        <v>-13.218347400336725</v>
      </c>
      <c r="H15" s="123">
        <v>0</v>
      </c>
      <c r="I15" s="122">
        <v>1.6</v>
      </c>
      <c r="J15" s="124">
        <f t="shared" si="1"/>
        <v>0</v>
      </c>
    </row>
    <row r="16" spans="1:10" ht="17.25" customHeight="1">
      <c r="A16" s="7">
        <v>14</v>
      </c>
      <c r="B16" s="7" t="s">
        <v>18</v>
      </c>
      <c r="C16" s="65">
        <v>3554.71</v>
      </c>
      <c r="D16" s="9">
        <v>3554.71</v>
      </c>
      <c r="E16" s="9">
        <v>3554.71</v>
      </c>
      <c r="F16" s="9">
        <v>3571.1</v>
      </c>
      <c r="G16" s="122">
        <f t="shared" si="0"/>
        <v>0.46107840020704316</v>
      </c>
      <c r="H16" s="123">
        <v>1.6</v>
      </c>
      <c r="I16" s="122">
        <v>1.6</v>
      </c>
      <c r="J16" s="182">
        <f t="shared" si="1"/>
        <v>2.5600000000000005</v>
      </c>
    </row>
    <row r="17" spans="1:10" ht="17.25" customHeight="1">
      <c r="A17" s="7">
        <v>15</v>
      </c>
      <c r="B17" s="7" t="s">
        <v>19</v>
      </c>
      <c r="C17" s="65">
        <v>4075.07</v>
      </c>
      <c r="D17" s="9">
        <v>4198.62</v>
      </c>
      <c r="E17" s="9">
        <v>4198.62</v>
      </c>
      <c r="F17" s="9">
        <v>4632.52</v>
      </c>
      <c r="G17" s="122">
        <f t="shared" si="0"/>
        <v>11.427313785497617</v>
      </c>
      <c r="H17" s="123">
        <v>0</v>
      </c>
      <c r="I17" s="122">
        <v>1.6</v>
      </c>
      <c r="J17" s="124">
        <f t="shared" si="1"/>
        <v>0</v>
      </c>
    </row>
    <row r="18" spans="1:10" ht="17.25" customHeight="1">
      <c r="A18" s="7">
        <v>16</v>
      </c>
      <c r="B18" s="7" t="s">
        <v>23</v>
      </c>
      <c r="C18" s="65">
        <v>4015.35</v>
      </c>
      <c r="D18" s="9">
        <v>4015.35</v>
      </c>
      <c r="E18" s="9">
        <v>4041.73</v>
      </c>
      <c r="F18" s="9">
        <v>4158.34</v>
      </c>
      <c r="G18" s="122">
        <f>F18/((C18+D18+E18)/3)*100-100</f>
        <v>3.334788439444253</v>
      </c>
      <c r="H18" s="123">
        <v>1</v>
      </c>
      <c r="I18" s="122">
        <v>1.6</v>
      </c>
      <c r="J18" s="182">
        <f>SUM(H18*I18)</f>
        <v>1.6</v>
      </c>
    </row>
    <row r="19" spans="1:10" ht="17.25" customHeight="1">
      <c r="A19" s="7">
        <v>17</v>
      </c>
      <c r="B19" s="7" t="s">
        <v>21</v>
      </c>
      <c r="C19" s="65">
        <v>21550.4</v>
      </c>
      <c r="D19" s="9">
        <v>22163.79</v>
      </c>
      <c r="E19" s="9">
        <v>23250.46</v>
      </c>
      <c r="F19" s="9">
        <v>24483.7</v>
      </c>
      <c r="G19" s="122">
        <f t="shared" si="0"/>
        <v>9.686379306096569</v>
      </c>
      <c r="H19" s="123">
        <v>0</v>
      </c>
      <c r="I19" s="122">
        <v>1.6</v>
      </c>
      <c r="J19" s="124">
        <f t="shared" si="1"/>
        <v>0</v>
      </c>
    </row>
    <row r="20" spans="1:10" ht="17.25" customHeight="1">
      <c r="A20" s="7">
        <v>18</v>
      </c>
      <c r="B20" s="7" t="s">
        <v>22</v>
      </c>
      <c r="C20" s="65">
        <v>43571.35</v>
      </c>
      <c r="D20" s="9">
        <v>43571.35</v>
      </c>
      <c r="E20" s="9">
        <v>43571.35</v>
      </c>
      <c r="F20" s="9">
        <v>43571.35</v>
      </c>
      <c r="G20" s="122">
        <f t="shared" si="0"/>
        <v>0</v>
      </c>
      <c r="H20" s="123">
        <v>1.6</v>
      </c>
      <c r="I20" s="122">
        <v>1.6</v>
      </c>
      <c r="J20" s="182">
        <f t="shared" si="1"/>
        <v>2.5600000000000005</v>
      </c>
    </row>
    <row r="21" spans="1:10" ht="17.25" customHeight="1">
      <c r="A21" s="7">
        <v>19</v>
      </c>
      <c r="B21" s="7" t="s">
        <v>20</v>
      </c>
      <c r="C21" s="65">
        <v>15321.61</v>
      </c>
      <c r="D21" s="9">
        <v>29104.66</v>
      </c>
      <c r="E21" s="9">
        <v>29104.66</v>
      </c>
      <c r="F21" s="9">
        <v>29182.43</v>
      </c>
      <c r="G21" s="122">
        <f>F21/((C21+D21+E21)/3)*100-100</f>
        <v>19.061856010797086</v>
      </c>
      <c r="H21" s="123">
        <v>0</v>
      </c>
      <c r="I21" s="122">
        <v>1.6</v>
      </c>
      <c r="J21" s="124">
        <f>SUM(H21*I21)</f>
        <v>0</v>
      </c>
    </row>
    <row r="22" spans="7:8" ht="15">
      <c r="G22" s="3"/>
      <c r="H22" s="3"/>
    </row>
    <row r="23" ht="27" customHeight="1" hidden="1">
      <c r="G23" s="67"/>
    </row>
    <row r="24" spans="1:3" s="38" customFormat="1" ht="15.75">
      <c r="A24" s="68"/>
      <c r="B24" s="68" t="s">
        <v>104</v>
      </c>
      <c r="C24" s="68"/>
    </row>
    <row r="25" spans="1:3" s="38" customFormat="1" ht="15.75">
      <c r="A25" s="68"/>
      <c r="B25" s="68" t="s">
        <v>105</v>
      </c>
      <c r="C25" s="68"/>
    </row>
    <row r="26" spans="1:3" s="38" customFormat="1" ht="15.75">
      <c r="A26" s="68"/>
      <c r="B26" s="68" t="s">
        <v>106</v>
      </c>
      <c r="C26" s="68"/>
    </row>
    <row r="27" spans="1:3" s="38" customFormat="1" ht="15.75">
      <c r="A27" s="68"/>
      <c r="B27" s="68" t="s">
        <v>107</v>
      </c>
      <c r="C27" s="68"/>
    </row>
    <row r="28" spans="1:3" s="38" customFormat="1" ht="15.75">
      <c r="A28" s="68"/>
      <c r="B28" s="68"/>
      <c r="C28" s="68"/>
    </row>
  </sheetData>
  <sheetProtection selectLockedCells="1" selectUnlockedCells="1"/>
  <mergeCells count="1">
    <mergeCell ref="A1:J1"/>
  </mergeCells>
  <printOptions/>
  <pageMargins left="0.7480314960629921" right="0.1968503937007874" top="0.31496062992125984" bottom="0.984251968503937" header="0.5118110236220472" footer="0.5118110236220472"/>
  <pageSetup fitToHeight="1" fitToWidth="1" horizontalDpi="600" verticalDpi="600" orientation="landscape" paperSize="9" scale="92" r:id="rId1"/>
</worksheet>
</file>

<file path=xl/worksheets/sheet17.xml><?xml version="1.0" encoding="utf-8"?>
<worksheet xmlns="http://schemas.openxmlformats.org/spreadsheetml/2006/main" xmlns:r="http://schemas.openxmlformats.org/officeDocument/2006/relationships">
  <sheetPr>
    <tabColor theme="5" tint="0.39998000860214233"/>
    <pageSetUpPr fitToPage="1"/>
  </sheetPr>
  <dimension ref="A1:J27"/>
  <sheetViews>
    <sheetView zoomScale="84" zoomScaleNormal="84" zoomScalePageLayoutView="0" workbookViewId="0" topLeftCell="A7">
      <selection activeCell="J6" sqref="J6"/>
    </sheetView>
  </sheetViews>
  <sheetFormatPr defaultColWidth="9.140625" defaultRowHeight="12.75"/>
  <cols>
    <col min="1" max="1" width="4.7109375" style="1" customWidth="1"/>
    <col min="2" max="2" width="38.8515625" style="1" customWidth="1"/>
    <col min="3" max="3" width="16.00390625" style="1" customWidth="1"/>
    <col min="4" max="4" width="23.57421875" style="69" customWidth="1"/>
    <col min="5" max="5" width="15.00390625" style="69" customWidth="1"/>
    <col min="6" max="6" width="16.421875" style="69" customWidth="1"/>
    <col min="7" max="7" width="15.8515625" style="69" customWidth="1"/>
    <col min="8" max="8" width="14.421875" style="69" customWidth="1"/>
    <col min="9" max="9" width="16.00390625" style="69" customWidth="1"/>
    <col min="10" max="10" width="14.421875" style="69" customWidth="1"/>
    <col min="11" max="16384" width="9.140625" style="69" customWidth="1"/>
  </cols>
  <sheetData>
    <row r="1" spans="1:10" ht="35.25" customHeight="1">
      <c r="A1" s="228" t="s">
        <v>108</v>
      </c>
      <c r="B1" s="228"/>
      <c r="C1" s="228"/>
      <c r="D1" s="228"/>
      <c r="E1" s="228"/>
      <c r="F1" s="228"/>
      <c r="G1" s="228"/>
      <c r="H1" s="228"/>
      <c r="I1" s="228"/>
      <c r="J1" s="228"/>
    </row>
    <row r="2" spans="1:10" ht="122.25" customHeight="1">
      <c r="A2" s="5" t="s">
        <v>0</v>
      </c>
      <c r="B2" s="5" t="s">
        <v>1</v>
      </c>
      <c r="C2" s="5" t="s">
        <v>110</v>
      </c>
      <c r="D2" s="5" t="s">
        <v>111</v>
      </c>
      <c r="E2" s="5" t="s">
        <v>260</v>
      </c>
      <c r="F2" s="5" t="s">
        <v>261</v>
      </c>
      <c r="G2" s="5" t="s">
        <v>178</v>
      </c>
      <c r="H2" s="5" t="s">
        <v>173</v>
      </c>
      <c r="I2" s="6" t="s">
        <v>3</v>
      </c>
      <c r="J2" s="5" t="s">
        <v>179</v>
      </c>
    </row>
    <row r="3" spans="1:10" s="70" customFormat="1" ht="18.75" customHeight="1">
      <c r="A3" s="7">
        <v>1</v>
      </c>
      <c r="B3" s="7" t="s">
        <v>112</v>
      </c>
      <c r="C3" s="65">
        <v>5805.7</v>
      </c>
      <c r="D3" s="101">
        <v>5725.9</v>
      </c>
      <c r="E3" s="101"/>
      <c r="F3" s="101">
        <v>0</v>
      </c>
      <c r="G3" s="101">
        <f aca="true" t="shared" si="0" ref="G3:G20">((C3+E3)-(D3+F3))/C3*100</f>
        <v>1.3745112561792754</v>
      </c>
      <c r="H3" s="102">
        <v>1</v>
      </c>
      <c r="I3" s="102">
        <v>1.5</v>
      </c>
      <c r="J3" s="206">
        <f>H3*I3</f>
        <v>1.5</v>
      </c>
    </row>
    <row r="4" spans="1:10" ht="21.75" customHeight="1">
      <c r="A4" s="7">
        <v>2</v>
      </c>
      <c r="B4" s="7" t="s">
        <v>7</v>
      </c>
      <c r="C4" s="65">
        <v>7822.5</v>
      </c>
      <c r="D4" s="101">
        <v>8021.3</v>
      </c>
      <c r="E4" s="101">
        <v>10.53</v>
      </c>
      <c r="F4" s="101"/>
      <c r="G4" s="101">
        <f>((C4+E4)-(D4+F4))/C4*100</f>
        <v>-2.4067753275807022</v>
      </c>
      <c r="H4" s="102">
        <v>1</v>
      </c>
      <c r="I4" s="102">
        <v>1.5</v>
      </c>
      <c r="J4" s="206">
        <f aca="true" t="shared" si="1" ref="J4:J21">H4*I4</f>
        <v>1.5</v>
      </c>
    </row>
    <row r="5" spans="1:10" ht="18.75" customHeight="1">
      <c r="A5" s="7">
        <v>3</v>
      </c>
      <c r="B5" s="7" t="s">
        <v>113</v>
      </c>
      <c r="C5" s="65">
        <v>4680.5</v>
      </c>
      <c r="D5" s="101">
        <v>4683.3</v>
      </c>
      <c r="E5" s="101">
        <v>1.92</v>
      </c>
      <c r="F5" s="101">
        <v>59.3</v>
      </c>
      <c r="G5" s="101">
        <f t="shared" si="0"/>
        <v>-1.2857600683687702</v>
      </c>
      <c r="H5" s="102">
        <v>1</v>
      </c>
      <c r="I5" s="102">
        <v>1.5</v>
      </c>
      <c r="J5" s="206">
        <f t="shared" si="1"/>
        <v>1.5</v>
      </c>
    </row>
    <row r="6" spans="1:10" ht="21.75" customHeight="1">
      <c r="A6" s="7">
        <v>4</v>
      </c>
      <c r="B6" s="7" t="s">
        <v>8</v>
      </c>
      <c r="C6" s="65">
        <v>14813.7</v>
      </c>
      <c r="D6" s="101">
        <v>14745.9</v>
      </c>
      <c r="E6" s="101"/>
      <c r="F6" s="101"/>
      <c r="G6" s="101">
        <f t="shared" si="0"/>
        <v>0.4576844407541741</v>
      </c>
      <c r="H6" s="102">
        <v>1.5</v>
      </c>
      <c r="I6" s="102">
        <v>1.5</v>
      </c>
      <c r="J6" s="206">
        <f t="shared" si="1"/>
        <v>2.25</v>
      </c>
    </row>
    <row r="7" spans="1:10" ht="26.25" customHeight="1">
      <c r="A7" s="7">
        <v>5</v>
      </c>
      <c r="B7" s="7" t="s">
        <v>9</v>
      </c>
      <c r="C7" s="65">
        <v>23059.6</v>
      </c>
      <c r="D7" s="101">
        <v>23328.7</v>
      </c>
      <c r="E7" s="101">
        <v>10.53</v>
      </c>
      <c r="F7" s="101"/>
      <c r="G7" s="101">
        <f t="shared" si="0"/>
        <v>-1.1213117313396737</v>
      </c>
      <c r="H7" s="102">
        <v>1</v>
      </c>
      <c r="I7" s="102">
        <v>1.5</v>
      </c>
      <c r="J7" s="206">
        <f t="shared" si="1"/>
        <v>1.5</v>
      </c>
    </row>
    <row r="8" spans="1:10" ht="21.75" customHeight="1">
      <c r="A8" s="7">
        <v>6</v>
      </c>
      <c r="B8" s="7" t="s">
        <v>10</v>
      </c>
      <c r="C8" s="65">
        <v>5352.3</v>
      </c>
      <c r="D8" s="101">
        <v>5549.9</v>
      </c>
      <c r="E8" s="101"/>
      <c r="F8" s="101"/>
      <c r="G8" s="101">
        <f t="shared" si="0"/>
        <v>-3.6918707845225316</v>
      </c>
      <c r="H8" s="102">
        <v>0.5</v>
      </c>
      <c r="I8" s="102">
        <v>1.5</v>
      </c>
      <c r="J8" s="206">
        <f t="shared" si="1"/>
        <v>0.75</v>
      </c>
    </row>
    <row r="9" spans="1:10" ht="21" customHeight="1">
      <c r="A9" s="7">
        <v>7</v>
      </c>
      <c r="B9" s="7" t="s">
        <v>11</v>
      </c>
      <c r="C9" s="65">
        <v>7470.4</v>
      </c>
      <c r="D9" s="101">
        <v>7455.3</v>
      </c>
      <c r="E9" s="101">
        <v>19.03</v>
      </c>
      <c r="F9" s="101"/>
      <c r="G9" s="101">
        <f t="shared" si="0"/>
        <v>0.4568697793960056</v>
      </c>
      <c r="H9" s="102">
        <v>1.5</v>
      </c>
      <c r="I9" s="102">
        <v>1.5</v>
      </c>
      <c r="J9" s="206">
        <f t="shared" si="1"/>
        <v>2.25</v>
      </c>
    </row>
    <row r="10" spans="1:10" ht="24.75" customHeight="1">
      <c r="A10" s="7">
        <v>8</v>
      </c>
      <c r="B10" s="7" t="s">
        <v>12</v>
      </c>
      <c r="C10" s="65">
        <v>8024.6</v>
      </c>
      <c r="D10" s="101">
        <v>8032.8</v>
      </c>
      <c r="E10" s="101"/>
      <c r="F10" s="101"/>
      <c r="G10" s="101">
        <f t="shared" si="0"/>
        <v>-0.10218577873040173</v>
      </c>
      <c r="H10" s="102">
        <v>1.5</v>
      </c>
      <c r="I10" s="102">
        <v>1.5</v>
      </c>
      <c r="J10" s="206">
        <f t="shared" si="1"/>
        <v>2.25</v>
      </c>
    </row>
    <row r="11" spans="1:10" ht="29.25" customHeight="1">
      <c r="A11" s="7">
        <v>9</v>
      </c>
      <c r="B11" s="7" t="s">
        <v>13</v>
      </c>
      <c r="C11" s="65">
        <v>4843.3</v>
      </c>
      <c r="D11" s="101">
        <v>4769.6</v>
      </c>
      <c r="E11" s="101">
        <v>10.53</v>
      </c>
      <c r="F11" s="101"/>
      <c r="G11" s="101">
        <f t="shared" si="0"/>
        <v>1.739103503809377</v>
      </c>
      <c r="H11" s="102">
        <v>1</v>
      </c>
      <c r="I11" s="103">
        <v>1.5</v>
      </c>
      <c r="J11" s="206">
        <f t="shared" si="1"/>
        <v>1.5</v>
      </c>
    </row>
    <row r="12" spans="1:10" ht="27" customHeight="1">
      <c r="A12" s="7">
        <v>10</v>
      </c>
      <c r="B12" s="7" t="s">
        <v>14</v>
      </c>
      <c r="C12" s="65">
        <v>5904.7</v>
      </c>
      <c r="D12" s="101">
        <v>5907.3</v>
      </c>
      <c r="E12" s="101"/>
      <c r="F12" s="101"/>
      <c r="G12" s="101">
        <f t="shared" si="0"/>
        <v>-0.044032719697873965</v>
      </c>
      <c r="H12" s="103">
        <v>1.5</v>
      </c>
      <c r="I12" s="103">
        <v>1.5</v>
      </c>
      <c r="J12" s="206">
        <f t="shared" si="1"/>
        <v>2.25</v>
      </c>
    </row>
    <row r="13" spans="1:10" ht="21.75" customHeight="1">
      <c r="A13" s="7">
        <v>11</v>
      </c>
      <c r="B13" s="7" t="s">
        <v>15</v>
      </c>
      <c r="C13" s="65">
        <v>8705.8</v>
      </c>
      <c r="D13" s="101">
        <v>8719</v>
      </c>
      <c r="E13" s="101">
        <v>10.53</v>
      </c>
      <c r="F13" s="101"/>
      <c r="G13" s="101">
        <f t="shared" si="0"/>
        <v>-0.030669209033059256</v>
      </c>
      <c r="H13" s="103">
        <v>1.5</v>
      </c>
      <c r="I13" s="103">
        <v>1.5</v>
      </c>
      <c r="J13" s="206">
        <f t="shared" si="1"/>
        <v>2.25</v>
      </c>
    </row>
    <row r="14" spans="1:10" ht="27.75" customHeight="1">
      <c r="A14" s="7">
        <v>12</v>
      </c>
      <c r="B14" s="7" t="s">
        <v>17</v>
      </c>
      <c r="C14" s="65">
        <v>5266.3</v>
      </c>
      <c r="D14" s="101">
        <v>5374.9</v>
      </c>
      <c r="E14" s="101"/>
      <c r="F14" s="101"/>
      <c r="G14" s="101">
        <f>((C14+E14)-(D14+F14))/C14*100</f>
        <v>-2.0621688851755398</v>
      </c>
      <c r="H14" s="103">
        <v>1</v>
      </c>
      <c r="I14" s="103">
        <v>1.5</v>
      </c>
      <c r="J14" s="206">
        <f t="shared" si="1"/>
        <v>1.5</v>
      </c>
    </row>
    <row r="15" spans="1:10" ht="21.75" customHeight="1">
      <c r="A15" s="7">
        <v>13</v>
      </c>
      <c r="B15" s="7" t="s">
        <v>16</v>
      </c>
      <c r="C15" s="65">
        <v>5631.3</v>
      </c>
      <c r="D15" s="101">
        <v>5628.1</v>
      </c>
      <c r="E15" s="101"/>
      <c r="F15" s="101"/>
      <c r="G15" s="101">
        <f>((C15+E15)-(D15+F15))/C15*100</f>
        <v>0.05682524461491695</v>
      </c>
      <c r="H15" s="103">
        <v>1.5</v>
      </c>
      <c r="I15" s="103">
        <v>1.5</v>
      </c>
      <c r="J15" s="206">
        <f t="shared" si="1"/>
        <v>2.25</v>
      </c>
    </row>
    <row r="16" spans="1:10" ht="21.75" customHeight="1">
      <c r="A16" s="7">
        <v>14</v>
      </c>
      <c r="B16" s="7" t="s">
        <v>18</v>
      </c>
      <c r="C16" s="65">
        <v>5182.4</v>
      </c>
      <c r="D16" s="101">
        <v>5177</v>
      </c>
      <c r="E16" s="101"/>
      <c r="F16" s="101"/>
      <c r="G16" s="101">
        <f t="shared" si="0"/>
        <v>0.10419882679838756</v>
      </c>
      <c r="H16" s="103">
        <v>1.5</v>
      </c>
      <c r="I16" s="103">
        <v>1.5</v>
      </c>
      <c r="J16" s="206">
        <f t="shared" si="1"/>
        <v>2.25</v>
      </c>
    </row>
    <row r="17" spans="1:10" ht="24" customHeight="1">
      <c r="A17" s="7">
        <v>15</v>
      </c>
      <c r="B17" s="7" t="s">
        <v>19</v>
      </c>
      <c r="C17" s="65">
        <v>7009.8</v>
      </c>
      <c r="D17" s="101">
        <v>7022.3</v>
      </c>
      <c r="E17" s="101"/>
      <c r="F17" s="101"/>
      <c r="G17" s="101">
        <f t="shared" si="0"/>
        <v>-0.1783217780821136</v>
      </c>
      <c r="H17" s="103">
        <v>1.5</v>
      </c>
      <c r="I17" s="103">
        <v>1.5</v>
      </c>
      <c r="J17" s="206">
        <f t="shared" si="1"/>
        <v>2.25</v>
      </c>
    </row>
    <row r="18" spans="1:10" ht="28.5" customHeight="1">
      <c r="A18" s="7">
        <v>16</v>
      </c>
      <c r="B18" s="7" t="s">
        <v>23</v>
      </c>
      <c r="C18" s="65">
        <v>5383.5</v>
      </c>
      <c r="D18" s="101">
        <v>5334.6</v>
      </c>
      <c r="E18" s="101">
        <v>125.1</v>
      </c>
      <c r="F18" s="101"/>
      <c r="G18" s="101">
        <f>((C18+E18)-(D18+F18))/C18*100</f>
        <v>3.2320980774589025</v>
      </c>
      <c r="H18" s="103">
        <v>0.5</v>
      </c>
      <c r="I18" s="103">
        <v>1.5</v>
      </c>
      <c r="J18" s="206">
        <f t="shared" si="1"/>
        <v>0.75</v>
      </c>
    </row>
    <row r="19" spans="1:10" ht="26.25" customHeight="1">
      <c r="A19" s="7">
        <v>17</v>
      </c>
      <c r="B19" s="7" t="s">
        <v>21</v>
      </c>
      <c r="C19" s="65">
        <v>62552.6</v>
      </c>
      <c r="D19" s="101">
        <v>62923.3</v>
      </c>
      <c r="E19" s="101">
        <v>149.7</v>
      </c>
      <c r="F19" s="101"/>
      <c r="G19" s="101">
        <f t="shared" si="0"/>
        <v>-0.3533026604809509</v>
      </c>
      <c r="H19" s="103">
        <v>1.5</v>
      </c>
      <c r="I19" s="103">
        <v>1.5</v>
      </c>
      <c r="J19" s="206">
        <f t="shared" si="1"/>
        <v>2.25</v>
      </c>
    </row>
    <row r="20" spans="1:10" ht="30" customHeight="1">
      <c r="A20" s="7">
        <v>18</v>
      </c>
      <c r="B20" s="7" t="s">
        <v>22</v>
      </c>
      <c r="C20" s="65">
        <v>86386.6</v>
      </c>
      <c r="D20" s="101">
        <v>91294.6</v>
      </c>
      <c r="E20" s="101">
        <v>9.9</v>
      </c>
      <c r="F20" s="101"/>
      <c r="G20" s="101">
        <f t="shared" si="0"/>
        <v>-5.669976593592068</v>
      </c>
      <c r="H20" s="103">
        <v>0</v>
      </c>
      <c r="I20" s="103">
        <v>1.5</v>
      </c>
      <c r="J20" s="206">
        <f t="shared" si="1"/>
        <v>0</v>
      </c>
    </row>
    <row r="21" spans="1:10" ht="21.75" customHeight="1">
      <c r="A21" s="7">
        <v>19</v>
      </c>
      <c r="B21" s="7" t="s">
        <v>20</v>
      </c>
      <c r="C21" s="65">
        <v>23277.1</v>
      </c>
      <c r="D21" s="101">
        <v>36975.7</v>
      </c>
      <c r="E21" s="101"/>
      <c r="F21" s="101">
        <v>373.07</v>
      </c>
      <c r="G21" s="101">
        <f>((C21+E21)-(D21+F21))/C21*100</f>
        <v>-60.45284850776085</v>
      </c>
      <c r="H21" s="103">
        <v>0</v>
      </c>
      <c r="I21" s="103">
        <v>1.5</v>
      </c>
      <c r="J21" s="206">
        <f t="shared" si="1"/>
        <v>0</v>
      </c>
    </row>
    <row r="23" spans="3:4" ht="33" customHeight="1">
      <c r="C23" s="99"/>
      <c r="D23" s="100"/>
    </row>
    <row r="24" spans="2:3" ht="15.75">
      <c r="B24" s="227" t="s">
        <v>114</v>
      </c>
      <c r="C24" s="227"/>
    </row>
    <row r="25" spans="2:3" ht="29.25" customHeight="1">
      <c r="B25" s="227" t="s">
        <v>105</v>
      </c>
      <c r="C25" s="227"/>
    </row>
    <row r="26" spans="2:3" ht="29.25" customHeight="1">
      <c r="B26" s="227" t="s">
        <v>115</v>
      </c>
      <c r="C26" s="227"/>
    </row>
    <row r="27" spans="2:3" ht="29.25" customHeight="1">
      <c r="B27" s="227" t="s">
        <v>82</v>
      </c>
      <c r="C27" s="227"/>
    </row>
    <row r="28" ht="29.25" customHeight="1"/>
  </sheetData>
  <sheetProtection selectLockedCells="1" selectUnlockedCells="1"/>
  <mergeCells count="5">
    <mergeCell ref="B24:C24"/>
    <mergeCell ref="B25:C25"/>
    <mergeCell ref="B26:C26"/>
    <mergeCell ref="B27:C27"/>
    <mergeCell ref="A1:J1"/>
  </mergeCells>
  <printOptions/>
  <pageMargins left="1.141732283464567" right="0.35433070866141736" top="0.2362204724409449" bottom="0.15748031496062992" header="0.5118110236220472" footer="0.5118110236220472"/>
  <pageSetup fitToHeight="1" fitToWidth="1"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tabColor theme="5" tint="0.39998000860214233"/>
    <pageSetUpPr fitToPage="1"/>
  </sheetPr>
  <dimension ref="A1:H50"/>
  <sheetViews>
    <sheetView zoomScale="87" zoomScaleNormal="87" zoomScalePageLayoutView="0" workbookViewId="0" topLeftCell="A19">
      <selection activeCell="B20" sqref="B20"/>
    </sheetView>
  </sheetViews>
  <sheetFormatPr defaultColWidth="9.140625" defaultRowHeight="12.75"/>
  <cols>
    <col min="1" max="1" width="7.00390625" style="4" customWidth="1"/>
    <col min="2" max="2" width="22.8515625" style="4" customWidth="1"/>
    <col min="3" max="3" width="9.140625" style="4" customWidth="1"/>
    <col min="4" max="4" width="15.140625" style="72" customWidth="1"/>
    <col min="5" max="5" width="13.28125" style="72" customWidth="1"/>
    <col min="6" max="6" width="17.140625" style="73" customWidth="1"/>
    <col min="7" max="7" width="21.140625" style="74" customWidth="1"/>
    <col min="8" max="8" width="99.28125" style="136" customWidth="1"/>
    <col min="9" max="16384" width="9.140625" style="72" customWidth="1"/>
  </cols>
  <sheetData>
    <row r="1" spans="1:8" s="73" customFormat="1" ht="48.75" customHeight="1">
      <c r="A1" s="229" t="s">
        <v>238</v>
      </c>
      <c r="B1" s="229"/>
      <c r="C1" s="229"/>
      <c r="D1" s="229"/>
      <c r="E1" s="229"/>
      <c r="F1" s="229"/>
      <c r="G1" s="229"/>
      <c r="H1" s="229"/>
    </row>
    <row r="2" spans="1:8" s="76" customFormat="1" ht="63">
      <c r="A2" s="6" t="s">
        <v>0</v>
      </c>
      <c r="B2" s="6" t="s">
        <v>1</v>
      </c>
      <c r="C2" s="6" t="s">
        <v>116</v>
      </c>
      <c r="D2" s="6" t="s">
        <v>3</v>
      </c>
      <c r="E2" s="6" t="s">
        <v>117</v>
      </c>
      <c r="F2" s="6" t="s">
        <v>118</v>
      </c>
      <c r="G2" s="75" t="s">
        <v>119</v>
      </c>
      <c r="H2" s="131" t="s">
        <v>176</v>
      </c>
    </row>
    <row r="3" spans="1:8" ht="78" customHeight="1">
      <c r="A3" s="77">
        <v>1</v>
      </c>
      <c r="B3" s="77" t="s">
        <v>5</v>
      </c>
      <c r="C3" s="78">
        <v>0</v>
      </c>
      <c r="D3" s="71">
        <v>0.4</v>
      </c>
      <c r="E3" s="71">
        <f>SUM(C3*D3)</f>
        <v>0</v>
      </c>
      <c r="F3" s="118" t="s">
        <v>191</v>
      </c>
      <c r="G3" s="79" t="s">
        <v>120</v>
      </c>
      <c r="H3" s="132" t="s">
        <v>190</v>
      </c>
    </row>
    <row r="4" spans="1:8" ht="58.5" customHeight="1">
      <c r="A4" s="77">
        <v>2</v>
      </c>
      <c r="B4" s="77" t="s">
        <v>7</v>
      </c>
      <c r="C4" s="78">
        <v>1</v>
      </c>
      <c r="D4" s="71">
        <v>0.4</v>
      </c>
      <c r="E4" s="144">
        <f>SUM(C4*D4)</f>
        <v>0.4</v>
      </c>
      <c r="F4" s="118">
        <v>43420</v>
      </c>
      <c r="G4" s="79" t="s">
        <v>120</v>
      </c>
      <c r="H4" s="132" t="s">
        <v>196</v>
      </c>
    </row>
    <row r="5" spans="1:8" ht="82.5" customHeight="1">
      <c r="A5" s="77">
        <v>3</v>
      </c>
      <c r="B5" s="77" t="s">
        <v>6</v>
      </c>
      <c r="C5" s="78">
        <v>0</v>
      </c>
      <c r="D5" s="71">
        <v>0.4</v>
      </c>
      <c r="E5" s="71">
        <f aca="true" t="shared" si="0" ref="E5:E20">SUM(C5*D5)</f>
        <v>0</v>
      </c>
      <c r="F5" s="118" t="s">
        <v>194</v>
      </c>
      <c r="G5" s="79" t="s">
        <v>120</v>
      </c>
      <c r="H5" s="132" t="s">
        <v>193</v>
      </c>
    </row>
    <row r="6" spans="1:8" ht="101.25" customHeight="1">
      <c r="A6" s="77">
        <v>4</v>
      </c>
      <c r="B6" s="77" t="s">
        <v>8</v>
      </c>
      <c r="C6" s="78">
        <v>0</v>
      </c>
      <c r="D6" s="71">
        <v>0.4</v>
      </c>
      <c r="E6" s="71">
        <f t="shared" si="0"/>
        <v>0</v>
      </c>
      <c r="F6" s="118" t="s">
        <v>197</v>
      </c>
      <c r="G6" s="79" t="s">
        <v>120</v>
      </c>
      <c r="H6" s="132" t="s">
        <v>198</v>
      </c>
    </row>
    <row r="7" spans="1:8" ht="58.5" customHeight="1">
      <c r="A7" s="77">
        <v>5</v>
      </c>
      <c r="B7" s="77" t="s">
        <v>9</v>
      </c>
      <c r="C7" s="78">
        <v>1</v>
      </c>
      <c r="D7" s="71">
        <v>0.4</v>
      </c>
      <c r="E7" s="144">
        <f t="shared" si="0"/>
        <v>0.4</v>
      </c>
      <c r="F7" s="118" t="s">
        <v>202</v>
      </c>
      <c r="G7" s="79" t="s">
        <v>120</v>
      </c>
      <c r="H7" s="132" t="s">
        <v>201</v>
      </c>
    </row>
    <row r="8" spans="1:8" ht="174.75" customHeight="1">
      <c r="A8" s="77">
        <v>6</v>
      </c>
      <c r="B8" s="77" t="s">
        <v>10</v>
      </c>
      <c r="C8" s="78">
        <v>0</v>
      </c>
      <c r="D8" s="71">
        <v>0.4</v>
      </c>
      <c r="E8" s="71">
        <f t="shared" si="0"/>
        <v>0</v>
      </c>
      <c r="F8" s="118" t="s">
        <v>203</v>
      </c>
      <c r="G8" s="80" t="s">
        <v>120</v>
      </c>
      <c r="H8" s="138" t="s">
        <v>205</v>
      </c>
    </row>
    <row r="9" spans="1:8" ht="104.25" customHeight="1">
      <c r="A9" s="113">
        <v>7</v>
      </c>
      <c r="B9" s="77" t="s">
        <v>11</v>
      </c>
      <c r="C9" s="78">
        <v>0</v>
      </c>
      <c r="D9" s="114">
        <v>0.4</v>
      </c>
      <c r="E9" s="115">
        <f t="shared" si="0"/>
        <v>0</v>
      </c>
      <c r="F9" s="118" t="s">
        <v>206</v>
      </c>
      <c r="G9" s="137" t="s">
        <v>120</v>
      </c>
      <c r="H9" s="139" t="s">
        <v>208</v>
      </c>
    </row>
    <row r="10" spans="1:8" ht="194.25" customHeight="1">
      <c r="A10" s="77">
        <v>8</v>
      </c>
      <c r="B10" s="77" t="s">
        <v>12</v>
      </c>
      <c r="C10" s="78">
        <v>0</v>
      </c>
      <c r="D10" s="71">
        <v>0.4</v>
      </c>
      <c r="E10" s="71">
        <f t="shared" si="0"/>
        <v>0</v>
      </c>
      <c r="F10" s="118" t="s">
        <v>206</v>
      </c>
      <c r="G10" s="140" t="s">
        <v>120</v>
      </c>
      <c r="H10" s="142" t="s">
        <v>209</v>
      </c>
    </row>
    <row r="11" spans="1:8" ht="90" customHeight="1">
      <c r="A11" s="119">
        <v>9</v>
      </c>
      <c r="B11" s="77" t="s">
        <v>13</v>
      </c>
      <c r="C11" s="78">
        <v>0</v>
      </c>
      <c r="D11" s="71">
        <v>0.4</v>
      </c>
      <c r="E11" s="71">
        <f t="shared" si="0"/>
        <v>0</v>
      </c>
      <c r="F11" s="118" t="s">
        <v>191</v>
      </c>
      <c r="G11" s="80" t="s">
        <v>120</v>
      </c>
      <c r="H11" s="141" t="s">
        <v>212</v>
      </c>
    </row>
    <row r="12" spans="1:8" ht="238.5" customHeight="1">
      <c r="A12" s="77">
        <v>10</v>
      </c>
      <c r="B12" s="77" t="s">
        <v>14</v>
      </c>
      <c r="C12" s="78">
        <v>0</v>
      </c>
      <c r="D12" s="71">
        <v>0.4</v>
      </c>
      <c r="E12" s="71">
        <f t="shared" si="0"/>
        <v>0</v>
      </c>
      <c r="F12" s="118" t="s">
        <v>206</v>
      </c>
      <c r="G12" s="80" t="s">
        <v>120</v>
      </c>
      <c r="H12" s="132" t="s">
        <v>214</v>
      </c>
    </row>
    <row r="13" spans="1:8" ht="98.25" customHeight="1">
      <c r="A13" s="77">
        <v>11</v>
      </c>
      <c r="B13" s="77" t="s">
        <v>15</v>
      </c>
      <c r="C13" s="78">
        <v>0</v>
      </c>
      <c r="D13" s="71">
        <v>0.4</v>
      </c>
      <c r="E13" s="71">
        <f t="shared" si="0"/>
        <v>0</v>
      </c>
      <c r="F13" s="118">
        <v>43417</v>
      </c>
      <c r="G13" s="79" t="s">
        <v>120</v>
      </c>
      <c r="H13" s="132" t="s">
        <v>216</v>
      </c>
    </row>
    <row r="14" spans="1:8" ht="96.75" customHeight="1">
      <c r="A14" s="77">
        <v>12</v>
      </c>
      <c r="B14" s="77" t="s">
        <v>17</v>
      </c>
      <c r="C14" s="78">
        <v>0</v>
      </c>
      <c r="D14" s="71">
        <v>0.4</v>
      </c>
      <c r="E14" s="71">
        <f>SUM(C14*D14)</f>
        <v>0</v>
      </c>
      <c r="F14" s="118" t="s">
        <v>220</v>
      </c>
      <c r="G14" s="143" t="s">
        <v>120</v>
      </c>
      <c r="H14" s="142" t="s">
        <v>221</v>
      </c>
    </row>
    <row r="15" spans="1:8" ht="339.75" customHeight="1">
      <c r="A15" s="77">
        <v>13</v>
      </c>
      <c r="B15" s="77" t="s">
        <v>16</v>
      </c>
      <c r="C15" s="78">
        <v>0</v>
      </c>
      <c r="D15" s="71">
        <v>0.4</v>
      </c>
      <c r="E15" s="71">
        <f t="shared" si="0"/>
        <v>0</v>
      </c>
      <c r="F15" s="118" t="s">
        <v>191</v>
      </c>
      <c r="G15" s="80" t="s">
        <v>120</v>
      </c>
      <c r="H15" s="138" t="s">
        <v>218</v>
      </c>
    </row>
    <row r="16" spans="1:8" ht="40.5" customHeight="1">
      <c r="A16" s="77">
        <v>14</v>
      </c>
      <c r="B16" s="77" t="s">
        <v>18</v>
      </c>
      <c r="C16" s="78">
        <v>0</v>
      </c>
      <c r="D16" s="71">
        <v>0.4</v>
      </c>
      <c r="E16" s="71">
        <f t="shared" si="0"/>
        <v>0</v>
      </c>
      <c r="F16" s="118">
        <v>42675</v>
      </c>
      <c r="G16" s="80" t="s">
        <v>120</v>
      </c>
      <c r="H16" s="141" t="s">
        <v>223</v>
      </c>
    </row>
    <row r="17" spans="1:8" ht="111" customHeight="1">
      <c r="A17" s="77">
        <v>15</v>
      </c>
      <c r="B17" s="77" t="s">
        <v>19</v>
      </c>
      <c r="C17" s="78">
        <v>0</v>
      </c>
      <c r="D17" s="71">
        <v>0.4</v>
      </c>
      <c r="E17" s="71">
        <f t="shared" si="0"/>
        <v>0</v>
      </c>
      <c r="F17" s="118" t="s">
        <v>206</v>
      </c>
      <c r="G17" s="80" t="s">
        <v>120</v>
      </c>
      <c r="H17" s="141" t="s">
        <v>225</v>
      </c>
    </row>
    <row r="18" spans="1:8" ht="270.75" customHeight="1">
      <c r="A18" s="113">
        <v>16</v>
      </c>
      <c r="B18" s="77" t="s">
        <v>23</v>
      </c>
      <c r="C18" s="78">
        <v>0</v>
      </c>
      <c r="D18" s="114">
        <v>0.4</v>
      </c>
      <c r="E18" s="115">
        <f>SUM(C18*D18)</f>
        <v>0</v>
      </c>
      <c r="F18" s="116" t="s">
        <v>226</v>
      </c>
      <c r="G18" s="117" t="s">
        <v>120</v>
      </c>
      <c r="H18" s="134" t="s">
        <v>228</v>
      </c>
    </row>
    <row r="19" spans="1:8" ht="171" customHeight="1">
      <c r="A19" s="77">
        <v>17</v>
      </c>
      <c r="B19" s="77" t="s">
        <v>21</v>
      </c>
      <c r="C19" s="78">
        <v>0</v>
      </c>
      <c r="D19" s="71">
        <v>0.4</v>
      </c>
      <c r="E19" s="71">
        <f t="shared" si="0"/>
        <v>0</v>
      </c>
      <c r="F19" s="118" t="s">
        <v>233</v>
      </c>
      <c r="G19" s="79" t="s">
        <v>120</v>
      </c>
      <c r="H19" s="132" t="s">
        <v>234</v>
      </c>
    </row>
    <row r="20" spans="1:8" ht="206.25" customHeight="1">
      <c r="A20" s="113">
        <v>18</v>
      </c>
      <c r="B20" s="77" t="s">
        <v>22</v>
      </c>
      <c r="C20" s="78">
        <v>0</v>
      </c>
      <c r="D20" s="114">
        <v>0.4</v>
      </c>
      <c r="E20" s="115">
        <f t="shared" si="0"/>
        <v>0</v>
      </c>
      <c r="F20" s="116" t="s">
        <v>236</v>
      </c>
      <c r="G20" s="117" t="s">
        <v>120</v>
      </c>
      <c r="H20" s="133" t="s">
        <v>237</v>
      </c>
    </row>
    <row r="21" spans="1:8" ht="88.5" customHeight="1">
      <c r="A21" s="77">
        <v>19</v>
      </c>
      <c r="B21" s="77" t="s">
        <v>20</v>
      </c>
      <c r="C21" s="78">
        <v>0</v>
      </c>
      <c r="D21" s="71">
        <v>0.4</v>
      </c>
      <c r="E21" s="71">
        <f>SUM(C21*D21)</f>
        <v>0</v>
      </c>
      <c r="F21" s="118" t="s">
        <v>230</v>
      </c>
      <c r="G21" s="79" t="s">
        <v>120</v>
      </c>
      <c r="H21" s="132" t="s">
        <v>231</v>
      </c>
    </row>
    <row r="23" spans="4:8" ht="220.5" customHeight="1">
      <c r="D23" s="76"/>
      <c r="E23" s="76"/>
      <c r="F23" s="4"/>
      <c r="H23" s="135"/>
    </row>
    <row r="24" spans="4:8" ht="15">
      <c r="D24" s="76"/>
      <c r="E24" s="76"/>
      <c r="F24" s="4"/>
      <c r="H24" s="135"/>
    </row>
    <row r="25" spans="4:8" ht="15">
      <c r="D25" s="76"/>
      <c r="E25" s="76"/>
      <c r="F25" s="4"/>
      <c r="H25" s="135"/>
    </row>
    <row r="26" spans="4:8" ht="15">
      <c r="D26" s="76"/>
      <c r="E26" s="76"/>
      <c r="F26" s="4"/>
      <c r="H26" s="135"/>
    </row>
    <row r="27" spans="4:8" ht="15">
      <c r="D27" s="76"/>
      <c r="E27" s="76"/>
      <c r="F27" s="4"/>
      <c r="H27" s="135"/>
    </row>
    <row r="28" spans="4:8" ht="15">
      <c r="D28" s="76"/>
      <c r="E28" s="76"/>
      <c r="F28" s="4"/>
      <c r="H28" s="135"/>
    </row>
    <row r="29" spans="4:8" ht="15">
      <c r="D29" s="76"/>
      <c r="E29" s="76"/>
      <c r="F29" s="4"/>
      <c r="H29" s="135"/>
    </row>
    <row r="30" spans="4:8" ht="15">
      <c r="D30" s="76"/>
      <c r="E30" s="76"/>
      <c r="F30" s="4"/>
      <c r="H30" s="135"/>
    </row>
    <row r="31" spans="4:8" ht="15">
      <c r="D31" s="76"/>
      <c r="E31" s="76"/>
      <c r="F31" s="4"/>
      <c r="H31" s="135"/>
    </row>
    <row r="32" spans="4:8" ht="15">
      <c r="D32" s="76"/>
      <c r="E32" s="76"/>
      <c r="F32" s="4"/>
      <c r="H32" s="135"/>
    </row>
    <row r="33" spans="4:8" ht="15">
      <c r="D33" s="76"/>
      <c r="E33" s="76"/>
      <c r="F33" s="4"/>
      <c r="H33" s="135"/>
    </row>
    <row r="34" spans="4:8" ht="15">
      <c r="D34" s="76"/>
      <c r="E34" s="76"/>
      <c r="F34" s="4"/>
      <c r="H34" s="135"/>
    </row>
    <row r="35" spans="4:8" ht="15">
      <c r="D35" s="76"/>
      <c r="E35" s="76"/>
      <c r="F35" s="4"/>
      <c r="H35" s="135"/>
    </row>
    <row r="36" spans="4:8" ht="15">
      <c r="D36" s="76"/>
      <c r="E36" s="76"/>
      <c r="F36" s="4"/>
      <c r="H36" s="135"/>
    </row>
    <row r="37" spans="4:8" ht="15">
      <c r="D37" s="76"/>
      <c r="E37" s="76"/>
      <c r="F37" s="4"/>
      <c r="H37" s="135"/>
    </row>
    <row r="38" spans="4:8" ht="15">
      <c r="D38" s="76"/>
      <c r="E38" s="76"/>
      <c r="F38" s="4"/>
      <c r="H38" s="135"/>
    </row>
    <row r="39" spans="4:8" ht="15">
      <c r="D39" s="76"/>
      <c r="E39" s="76"/>
      <c r="F39" s="4"/>
      <c r="H39" s="135"/>
    </row>
    <row r="40" spans="4:8" ht="15">
      <c r="D40" s="76"/>
      <c r="E40" s="76"/>
      <c r="F40" s="4"/>
      <c r="H40" s="135"/>
    </row>
    <row r="41" spans="4:8" ht="15">
      <c r="D41" s="76"/>
      <c r="E41" s="76"/>
      <c r="F41" s="4"/>
      <c r="H41" s="135"/>
    </row>
    <row r="42" spans="4:8" ht="15">
      <c r="D42" s="76"/>
      <c r="E42" s="76"/>
      <c r="F42" s="4"/>
      <c r="H42" s="135"/>
    </row>
    <row r="43" spans="4:8" ht="15">
      <c r="D43" s="76"/>
      <c r="E43" s="76"/>
      <c r="F43" s="4"/>
      <c r="H43" s="135"/>
    </row>
    <row r="44" spans="4:6" ht="15">
      <c r="D44" s="76"/>
      <c r="E44" s="76"/>
      <c r="F44" s="4"/>
    </row>
    <row r="45" spans="4:6" ht="15">
      <c r="D45" s="76"/>
      <c r="E45" s="76"/>
      <c r="F45" s="4"/>
    </row>
    <row r="46" spans="4:6" ht="15">
      <c r="D46" s="76"/>
      <c r="E46" s="76"/>
      <c r="F46" s="4"/>
    </row>
    <row r="47" spans="4:6" ht="15">
      <c r="D47" s="76"/>
      <c r="E47" s="76"/>
      <c r="F47" s="4"/>
    </row>
    <row r="48" spans="4:6" ht="15">
      <c r="D48" s="76"/>
      <c r="E48" s="76"/>
      <c r="F48" s="4"/>
    </row>
    <row r="49" spans="4:6" ht="15">
      <c r="D49" s="76"/>
      <c r="E49" s="76"/>
      <c r="F49" s="4"/>
    </row>
    <row r="50" spans="4:6" ht="15">
      <c r="D50" s="76"/>
      <c r="E50" s="76"/>
      <c r="F50" s="4"/>
    </row>
  </sheetData>
  <sheetProtection selectLockedCells="1" selectUnlockedCells="1"/>
  <mergeCells count="1">
    <mergeCell ref="A1:H1"/>
  </mergeCells>
  <printOptions/>
  <pageMargins left="0.9448818897637796" right="0.1968503937007874" top="0.07874015748031496" bottom="0.1968503937007874" header="0.5118110236220472" footer="0.5118110236220472"/>
  <pageSetup fitToHeight="3" fitToWidth="1" horizontalDpi="600" verticalDpi="600" orientation="portrait" paperSize="9" scale="44" r:id="rId1"/>
  <rowBreaks count="1" manualBreakCount="1">
    <brk id="13" max="255" man="1"/>
  </rowBreaks>
</worksheet>
</file>

<file path=xl/worksheets/sheet19.xml><?xml version="1.0" encoding="utf-8"?>
<worksheet xmlns="http://schemas.openxmlformats.org/spreadsheetml/2006/main" xmlns:r="http://schemas.openxmlformats.org/officeDocument/2006/relationships">
  <sheetPr>
    <tabColor theme="5" tint="0.5999900102615356"/>
  </sheetPr>
  <dimension ref="A1:G21"/>
  <sheetViews>
    <sheetView zoomScale="87" zoomScaleNormal="87" zoomScalePageLayoutView="0" workbookViewId="0" topLeftCell="A13">
      <selection activeCell="B20" sqref="B20"/>
    </sheetView>
  </sheetViews>
  <sheetFormatPr defaultColWidth="9.140625" defaultRowHeight="12.75"/>
  <cols>
    <col min="1" max="1" width="9.00390625" style="4" customWidth="1"/>
    <col min="2" max="2" width="34.7109375" style="81" customWidth="1"/>
    <col min="3" max="3" width="49.140625" style="81" customWidth="1"/>
    <col min="4" max="4" width="7.140625" style="4" customWidth="1"/>
    <col min="5" max="6" width="15.140625" style="82" customWidth="1"/>
    <col min="7" max="16384" width="9.140625" style="82" customWidth="1"/>
  </cols>
  <sheetData>
    <row r="1" spans="1:7" ht="50.25" customHeight="1">
      <c r="A1" s="229" t="s">
        <v>121</v>
      </c>
      <c r="B1" s="229"/>
      <c r="C1" s="229"/>
      <c r="D1" s="229"/>
      <c r="E1" s="229"/>
      <c r="F1" s="229"/>
      <c r="G1" s="4"/>
    </row>
    <row r="2" spans="1:6" ht="47.25">
      <c r="A2" s="6" t="s">
        <v>0</v>
      </c>
      <c r="B2" s="6" t="s">
        <v>1</v>
      </c>
      <c r="C2" s="6" t="s">
        <v>122</v>
      </c>
      <c r="D2" s="6" t="s">
        <v>123</v>
      </c>
      <c r="E2" s="6" t="s">
        <v>3</v>
      </c>
      <c r="F2" s="6" t="s">
        <v>124</v>
      </c>
    </row>
    <row r="3" spans="1:6" ht="59.25" customHeight="1">
      <c r="A3" s="78">
        <v>1</v>
      </c>
      <c r="B3" s="83" t="s">
        <v>5</v>
      </c>
      <c r="C3" s="120" t="s">
        <v>189</v>
      </c>
      <c r="D3" s="78">
        <v>1</v>
      </c>
      <c r="E3" s="71">
        <v>1.8</v>
      </c>
      <c r="F3" s="144">
        <f aca="true" t="shared" si="0" ref="F3:F20">E3*D3</f>
        <v>1.8</v>
      </c>
    </row>
    <row r="4" spans="1:6" ht="31.5" customHeight="1">
      <c r="A4" s="78">
        <v>2</v>
      </c>
      <c r="B4" s="83" t="s">
        <v>7</v>
      </c>
      <c r="C4" s="120" t="s">
        <v>195</v>
      </c>
      <c r="D4" s="78">
        <v>0</v>
      </c>
      <c r="E4" s="71">
        <v>1.8</v>
      </c>
      <c r="F4" s="71">
        <f>E4*D4</f>
        <v>0</v>
      </c>
    </row>
    <row r="5" spans="1:6" ht="40.5" customHeight="1">
      <c r="A5" s="78">
        <v>3</v>
      </c>
      <c r="B5" s="83" t="s">
        <v>6</v>
      </c>
      <c r="C5" s="120" t="s">
        <v>192</v>
      </c>
      <c r="D5" s="78">
        <v>0</v>
      </c>
      <c r="E5" s="71">
        <v>1.8</v>
      </c>
      <c r="F5" s="71">
        <f t="shared" si="0"/>
        <v>0</v>
      </c>
    </row>
    <row r="6" spans="1:6" ht="36.75" customHeight="1">
      <c r="A6" s="78">
        <v>4</v>
      </c>
      <c r="B6" s="83" t="s">
        <v>8</v>
      </c>
      <c r="C6" s="120" t="s">
        <v>199</v>
      </c>
      <c r="D6" s="78">
        <v>0</v>
      </c>
      <c r="E6" s="71">
        <v>1.8</v>
      </c>
      <c r="F6" s="71">
        <f t="shared" si="0"/>
        <v>0</v>
      </c>
    </row>
    <row r="7" spans="1:6" ht="52.5" customHeight="1">
      <c r="A7" s="78">
        <v>5</v>
      </c>
      <c r="B7" s="83" t="s">
        <v>9</v>
      </c>
      <c r="C7" s="120" t="s">
        <v>200</v>
      </c>
      <c r="D7" s="78">
        <v>1</v>
      </c>
      <c r="E7" s="71">
        <v>1.8</v>
      </c>
      <c r="F7" s="144">
        <f t="shared" si="0"/>
        <v>1.8</v>
      </c>
    </row>
    <row r="8" spans="1:6" ht="35.25" customHeight="1">
      <c r="A8" s="78">
        <v>6</v>
      </c>
      <c r="B8" s="83" t="s">
        <v>10</v>
      </c>
      <c r="C8" s="120" t="s">
        <v>204</v>
      </c>
      <c r="D8" s="78">
        <v>0</v>
      </c>
      <c r="E8" s="71">
        <v>1.8</v>
      </c>
      <c r="F8" s="71">
        <f t="shared" si="0"/>
        <v>0</v>
      </c>
    </row>
    <row r="9" spans="1:6" ht="31.5" customHeight="1">
      <c r="A9" s="78">
        <v>7</v>
      </c>
      <c r="B9" s="83" t="s">
        <v>11</v>
      </c>
      <c r="C9" s="120" t="s">
        <v>207</v>
      </c>
      <c r="D9" s="78">
        <v>0</v>
      </c>
      <c r="E9" s="71">
        <v>1.8</v>
      </c>
      <c r="F9" s="71">
        <f t="shared" si="0"/>
        <v>0</v>
      </c>
    </row>
    <row r="10" spans="1:6" ht="42.75" customHeight="1">
      <c r="A10" s="78">
        <v>8</v>
      </c>
      <c r="B10" s="83" t="s">
        <v>12</v>
      </c>
      <c r="C10" s="120" t="s">
        <v>210</v>
      </c>
      <c r="D10" s="78">
        <v>0</v>
      </c>
      <c r="E10" s="71">
        <v>1.8</v>
      </c>
      <c r="F10" s="71">
        <f t="shared" si="0"/>
        <v>0</v>
      </c>
    </row>
    <row r="11" spans="1:6" ht="47.25" customHeight="1">
      <c r="A11" s="78">
        <v>9</v>
      </c>
      <c r="B11" s="83" t="s">
        <v>13</v>
      </c>
      <c r="C11" s="120" t="s">
        <v>211</v>
      </c>
      <c r="D11" s="78">
        <v>1</v>
      </c>
      <c r="E11" s="71">
        <v>1.8</v>
      </c>
      <c r="F11" s="144">
        <f t="shared" si="0"/>
        <v>1.8</v>
      </c>
    </row>
    <row r="12" spans="1:6" ht="44.25" customHeight="1">
      <c r="A12" s="78">
        <v>10</v>
      </c>
      <c r="B12" s="83" t="s">
        <v>14</v>
      </c>
      <c r="C12" s="120" t="s">
        <v>213</v>
      </c>
      <c r="D12" s="78">
        <v>1</v>
      </c>
      <c r="E12" s="71">
        <v>1.8</v>
      </c>
      <c r="F12" s="144">
        <f t="shared" si="0"/>
        <v>1.8</v>
      </c>
    </row>
    <row r="13" spans="1:6" ht="51" customHeight="1">
      <c r="A13" s="78">
        <v>11</v>
      </c>
      <c r="B13" s="83" t="s">
        <v>15</v>
      </c>
      <c r="C13" s="120" t="s">
        <v>215</v>
      </c>
      <c r="D13" s="78">
        <v>1</v>
      </c>
      <c r="E13" s="71">
        <v>1.8</v>
      </c>
      <c r="F13" s="144">
        <f t="shared" si="0"/>
        <v>1.8</v>
      </c>
    </row>
    <row r="14" spans="1:6" ht="42" customHeight="1">
      <c r="A14" s="78">
        <v>12</v>
      </c>
      <c r="B14" s="83" t="s">
        <v>17</v>
      </c>
      <c r="C14" s="120" t="s">
        <v>219</v>
      </c>
      <c r="D14" s="78">
        <v>1</v>
      </c>
      <c r="E14" s="71">
        <v>1.8</v>
      </c>
      <c r="F14" s="144">
        <f>E14*D14</f>
        <v>1.8</v>
      </c>
    </row>
    <row r="15" spans="1:6" ht="37.5" customHeight="1">
      <c r="A15" s="78">
        <v>13</v>
      </c>
      <c r="B15" s="83" t="s">
        <v>16</v>
      </c>
      <c r="C15" s="120" t="s">
        <v>217</v>
      </c>
      <c r="D15" s="78">
        <v>0</v>
      </c>
      <c r="E15" s="71">
        <v>1.8</v>
      </c>
      <c r="F15" s="71">
        <f t="shared" si="0"/>
        <v>0</v>
      </c>
    </row>
    <row r="16" spans="1:6" ht="33.75" customHeight="1">
      <c r="A16" s="78">
        <v>14</v>
      </c>
      <c r="B16" s="83" t="s">
        <v>18</v>
      </c>
      <c r="C16" s="120" t="s">
        <v>222</v>
      </c>
      <c r="D16" s="78">
        <v>0</v>
      </c>
      <c r="E16" s="71">
        <v>1.8</v>
      </c>
      <c r="F16" s="71">
        <f t="shared" si="0"/>
        <v>0</v>
      </c>
    </row>
    <row r="17" spans="1:6" ht="44.25" customHeight="1">
      <c r="A17" s="78">
        <v>15</v>
      </c>
      <c r="B17" s="83" t="s">
        <v>19</v>
      </c>
      <c r="C17" s="120" t="s">
        <v>224</v>
      </c>
      <c r="D17" s="78">
        <v>1</v>
      </c>
      <c r="E17" s="71">
        <v>1.8</v>
      </c>
      <c r="F17" s="144">
        <f t="shared" si="0"/>
        <v>1.8</v>
      </c>
    </row>
    <row r="18" spans="1:6" ht="36" customHeight="1">
      <c r="A18" s="78">
        <v>16</v>
      </c>
      <c r="B18" s="83" t="s">
        <v>23</v>
      </c>
      <c r="C18" s="120" t="s">
        <v>227</v>
      </c>
      <c r="D18" s="78">
        <v>0</v>
      </c>
      <c r="E18" s="71">
        <v>1.8</v>
      </c>
      <c r="F18" s="71">
        <f>E18*D18</f>
        <v>0</v>
      </c>
    </row>
    <row r="19" spans="1:6" ht="44.25" customHeight="1">
      <c r="A19" s="78">
        <v>17</v>
      </c>
      <c r="B19" s="83" t="s">
        <v>21</v>
      </c>
      <c r="C19" s="120" t="s">
        <v>232</v>
      </c>
      <c r="D19" s="78">
        <v>1</v>
      </c>
      <c r="E19" s="71">
        <v>1.8</v>
      </c>
      <c r="F19" s="144">
        <f t="shared" si="0"/>
        <v>1.8</v>
      </c>
    </row>
    <row r="20" spans="1:6" ht="46.5" customHeight="1">
      <c r="A20" s="78">
        <v>18</v>
      </c>
      <c r="B20" s="83" t="s">
        <v>22</v>
      </c>
      <c r="C20" s="120" t="s">
        <v>235</v>
      </c>
      <c r="D20" s="78">
        <v>0</v>
      </c>
      <c r="E20" s="71">
        <v>1.8</v>
      </c>
      <c r="F20" s="71">
        <f t="shared" si="0"/>
        <v>0</v>
      </c>
    </row>
    <row r="21" spans="1:6" ht="46.5" customHeight="1">
      <c r="A21" s="78">
        <v>19</v>
      </c>
      <c r="B21" s="83" t="s">
        <v>20</v>
      </c>
      <c r="C21" s="120" t="s">
        <v>229</v>
      </c>
      <c r="D21" s="78">
        <v>1</v>
      </c>
      <c r="E21" s="71">
        <v>1.8</v>
      </c>
      <c r="F21" s="144">
        <f>E21*D21</f>
        <v>1.8</v>
      </c>
    </row>
  </sheetData>
  <sheetProtection selectLockedCells="1" selectUnlockedCells="1"/>
  <mergeCells count="1">
    <mergeCell ref="A1:F1"/>
  </mergeCells>
  <printOptions/>
  <pageMargins left="0.75" right="0.15" top="0.45" bottom="0.4097222222222222" header="0.5118055555555555" footer="0.5118055555555555"/>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F21"/>
  <sheetViews>
    <sheetView zoomScale="87" zoomScaleNormal="87" zoomScalePageLayoutView="0" workbookViewId="0" topLeftCell="A4">
      <selection activeCell="F4" sqref="F4"/>
    </sheetView>
  </sheetViews>
  <sheetFormatPr defaultColWidth="9.140625" defaultRowHeight="12.75"/>
  <cols>
    <col min="1" max="1" width="3.7109375" style="1" customWidth="1"/>
    <col min="2" max="2" width="35.421875" style="1" customWidth="1"/>
    <col min="3" max="3" width="16.421875" style="2" customWidth="1"/>
    <col min="4" max="5" width="9.140625" style="3" customWidth="1"/>
    <col min="6" max="6" width="31.8515625" style="146" customWidth="1"/>
  </cols>
  <sheetData>
    <row r="1" spans="1:6" ht="66.75" customHeight="1">
      <c r="A1" s="212" t="s">
        <v>273</v>
      </c>
      <c r="B1" s="212"/>
      <c r="C1" s="212"/>
      <c r="D1" s="212"/>
      <c r="E1" s="212"/>
      <c r="F1" s="212"/>
    </row>
    <row r="2" spans="1:6" ht="78.75">
      <c r="A2" s="5" t="s">
        <v>0</v>
      </c>
      <c r="B2" s="5" t="s">
        <v>1</v>
      </c>
      <c r="C2" s="5" t="s">
        <v>2</v>
      </c>
      <c r="D2" s="6" t="s">
        <v>3</v>
      </c>
      <c r="E2" s="5" t="s">
        <v>4</v>
      </c>
      <c r="F2" s="150" t="s">
        <v>186</v>
      </c>
    </row>
    <row r="3" spans="1:6" ht="15">
      <c r="A3" s="7">
        <v>1</v>
      </c>
      <c r="B3" s="7" t="s">
        <v>5</v>
      </c>
      <c r="C3" s="8">
        <v>0</v>
      </c>
      <c r="D3" s="121">
        <v>1.6</v>
      </c>
      <c r="E3" s="10">
        <f aca="true" t="shared" si="0" ref="E3:E21">D3*C3</f>
        <v>0</v>
      </c>
      <c r="F3" s="152" t="s">
        <v>184</v>
      </c>
    </row>
    <row r="4" spans="1:6" ht="21.75" customHeight="1">
      <c r="A4" s="7">
        <v>2</v>
      </c>
      <c r="B4" s="7" t="s">
        <v>6</v>
      </c>
      <c r="C4" s="8">
        <v>0</v>
      </c>
      <c r="D4" s="121">
        <v>1.6</v>
      </c>
      <c r="E4" s="10">
        <f t="shared" si="0"/>
        <v>0</v>
      </c>
      <c r="F4" s="152" t="s">
        <v>184</v>
      </c>
    </row>
    <row r="5" spans="1:6" ht="21.75" customHeight="1">
      <c r="A5" s="7">
        <v>3</v>
      </c>
      <c r="B5" s="7" t="s">
        <v>7</v>
      </c>
      <c r="C5" s="8">
        <v>0</v>
      </c>
      <c r="D5" s="121">
        <v>1.6</v>
      </c>
      <c r="E5" s="10">
        <f t="shared" si="0"/>
        <v>0</v>
      </c>
      <c r="F5" s="152" t="s">
        <v>184</v>
      </c>
    </row>
    <row r="6" spans="1:6" ht="21.75" customHeight="1">
      <c r="A6" s="7">
        <v>4</v>
      </c>
      <c r="B6" s="7" t="s">
        <v>8</v>
      </c>
      <c r="C6" s="8">
        <v>0</v>
      </c>
      <c r="D6" s="121">
        <v>1.6</v>
      </c>
      <c r="E6" s="10">
        <f t="shared" si="0"/>
        <v>0</v>
      </c>
      <c r="F6" s="152" t="s">
        <v>184</v>
      </c>
    </row>
    <row r="7" spans="1:6" ht="21.75" customHeight="1">
      <c r="A7" s="7">
        <v>5</v>
      </c>
      <c r="B7" s="7" t="s">
        <v>9</v>
      </c>
      <c r="C7" s="8">
        <v>0</v>
      </c>
      <c r="D7" s="121">
        <v>1.6</v>
      </c>
      <c r="E7" s="10">
        <f t="shared" si="0"/>
        <v>0</v>
      </c>
      <c r="F7" s="152" t="s">
        <v>184</v>
      </c>
    </row>
    <row r="8" spans="1:6" ht="21.75" customHeight="1">
      <c r="A8" s="7">
        <v>6</v>
      </c>
      <c r="B8" s="7" t="s">
        <v>10</v>
      </c>
      <c r="C8" s="8">
        <v>0</v>
      </c>
      <c r="D8" s="121">
        <v>1.6</v>
      </c>
      <c r="E8" s="10">
        <f t="shared" si="0"/>
        <v>0</v>
      </c>
      <c r="F8" s="152" t="s">
        <v>184</v>
      </c>
    </row>
    <row r="9" spans="1:6" ht="21.75" customHeight="1">
      <c r="A9" s="7">
        <v>7</v>
      </c>
      <c r="B9" s="7" t="s">
        <v>11</v>
      </c>
      <c r="C9" s="8">
        <v>0</v>
      </c>
      <c r="D9" s="121">
        <v>1.6</v>
      </c>
      <c r="E9" s="10">
        <f t="shared" si="0"/>
        <v>0</v>
      </c>
      <c r="F9" s="152" t="s">
        <v>184</v>
      </c>
    </row>
    <row r="10" spans="1:6" ht="21.75" customHeight="1">
      <c r="A10" s="7">
        <v>8</v>
      </c>
      <c r="B10" s="7" t="s">
        <v>12</v>
      </c>
      <c r="C10" s="8">
        <v>0</v>
      </c>
      <c r="D10" s="121">
        <v>1.6</v>
      </c>
      <c r="E10" s="10">
        <f t="shared" si="0"/>
        <v>0</v>
      </c>
      <c r="F10" s="152" t="s">
        <v>184</v>
      </c>
    </row>
    <row r="11" spans="1:6" ht="21.75" customHeight="1">
      <c r="A11" s="7">
        <v>9</v>
      </c>
      <c r="B11" s="7" t="s">
        <v>13</v>
      </c>
      <c r="C11" s="8">
        <v>0</v>
      </c>
      <c r="D11" s="121">
        <v>1.6</v>
      </c>
      <c r="E11" s="10">
        <f t="shared" si="0"/>
        <v>0</v>
      </c>
      <c r="F11" s="152" t="s">
        <v>184</v>
      </c>
    </row>
    <row r="12" spans="1:6" ht="21.75" customHeight="1">
      <c r="A12" s="7">
        <v>10</v>
      </c>
      <c r="B12" s="7" t="s">
        <v>14</v>
      </c>
      <c r="C12" s="8">
        <v>0</v>
      </c>
      <c r="D12" s="121">
        <v>1.6</v>
      </c>
      <c r="E12" s="10">
        <f t="shared" si="0"/>
        <v>0</v>
      </c>
      <c r="F12" s="152" t="s">
        <v>184</v>
      </c>
    </row>
    <row r="13" spans="1:6" ht="21.75" customHeight="1">
      <c r="A13" s="7">
        <v>11</v>
      </c>
      <c r="B13" s="7" t="s">
        <v>15</v>
      </c>
      <c r="C13" s="8">
        <v>0</v>
      </c>
      <c r="D13" s="121">
        <v>1.6</v>
      </c>
      <c r="E13" s="10">
        <f t="shared" si="0"/>
        <v>0</v>
      </c>
      <c r="F13" s="152" t="s">
        <v>184</v>
      </c>
    </row>
    <row r="14" spans="1:6" ht="21.75" customHeight="1">
      <c r="A14" s="7">
        <v>12</v>
      </c>
      <c r="B14" s="7" t="s">
        <v>16</v>
      </c>
      <c r="C14" s="8">
        <v>0</v>
      </c>
      <c r="D14" s="121">
        <v>1.6</v>
      </c>
      <c r="E14" s="10">
        <f t="shared" si="0"/>
        <v>0</v>
      </c>
      <c r="F14" s="152" t="s">
        <v>184</v>
      </c>
    </row>
    <row r="15" spans="1:6" ht="21.75" customHeight="1">
      <c r="A15" s="7">
        <v>13</v>
      </c>
      <c r="B15" s="7" t="s">
        <v>17</v>
      </c>
      <c r="C15" s="8">
        <v>0</v>
      </c>
      <c r="D15" s="121">
        <v>1.6</v>
      </c>
      <c r="E15" s="10">
        <f t="shared" si="0"/>
        <v>0</v>
      </c>
      <c r="F15" s="152" t="s">
        <v>184</v>
      </c>
    </row>
    <row r="16" spans="1:6" ht="21.75" customHeight="1">
      <c r="A16" s="7">
        <v>14</v>
      </c>
      <c r="B16" s="7" t="s">
        <v>18</v>
      </c>
      <c r="C16" s="8">
        <v>0</v>
      </c>
      <c r="D16" s="121">
        <v>1.6</v>
      </c>
      <c r="E16" s="10">
        <f t="shared" si="0"/>
        <v>0</v>
      </c>
      <c r="F16" s="152" t="s">
        <v>184</v>
      </c>
    </row>
    <row r="17" spans="1:6" ht="21.75" customHeight="1">
      <c r="A17" s="7">
        <v>15</v>
      </c>
      <c r="B17" s="7" t="s">
        <v>19</v>
      </c>
      <c r="C17" s="8">
        <v>0</v>
      </c>
      <c r="D17" s="121">
        <v>1.6</v>
      </c>
      <c r="E17" s="10">
        <f t="shared" si="0"/>
        <v>0</v>
      </c>
      <c r="F17" s="152" t="s">
        <v>184</v>
      </c>
    </row>
    <row r="18" spans="1:6" ht="21.75" customHeight="1">
      <c r="A18" s="7">
        <v>16</v>
      </c>
      <c r="B18" s="7" t="s">
        <v>20</v>
      </c>
      <c r="C18" s="8">
        <v>0</v>
      </c>
      <c r="D18" s="121">
        <v>1.6</v>
      </c>
      <c r="E18" s="10">
        <f t="shared" si="0"/>
        <v>0</v>
      </c>
      <c r="F18" s="152" t="s">
        <v>184</v>
      </c>
    </row>
    <row r="19" spans="1:6" ht="21.75" customHeight="1">
      <c r="A19" s="7">
        <v>17</v>
      </c>
      <c r="B19" s="7" t="s">
        <v>21</v>
      </c>
      <c r="C19" s="8">
        <v>0</v>
      </c>
      <c r="D19" s="121">
        <v>1.6</v>
      </c>
      <c r="E19" s="10">
        <f t="shared" si="0"/>
        <v>0</v>
      </c>
      <c r="F19" s="152" t="s">
        <v>184</v>
      </c>
    </row>
    <row r="20" spans="1:6" ht="21.75" customHeight="1">
      <c r="A20" s="7">
        <v>18</v>
      </c>
      <c r="B20" s="7" t="s">
        <v>22</v>
      </c>
      <c r="C20" s="8">
        <v>0</v>
      </c>
      <c r="D20" s="121">
        <v>1.6</v>
      </c>
      <c r="E20" s="10">
        <f t="shared" si="0"/>
        <v>0</v>
      </c>
      <c r="F20" s="152" t="s">
        <v>184</v>
      </c>
    </row>
    <row r="21" spans="1:6" ht="21.75" customHeight="1">
      <c r="A21" s="7">
        <v>19</v>
      </c>
      <c r="B21" s="7" t="s">
        <v>23</v>
      </c>
      <c r="C21" s="8">
        <v>0</v>
      </c>
      <c r="D21" s="121">
        <v>1.6</v>
      </c>
      <c r="E21" s="10">
        <f t="shared" si="0"/>
        <v>0</v>
      </c>
      <c r="F21" s="152" t="s">
        <v>184</v>
      </c>
    </row>
  </sheetData>
  <sheetProtection selectLockedCells="1" selectUnlockedCells="1"/>
  <mergeCells count="1">
    <mergeCell ref="A1:F1"/>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20.xml><?xml version="1.0" encoding="utf-8"?>
<worksheet xmlns="http://schemas.openxmlformats.org/spreadsheetml/2006/main" xmlns:r="http://schemas.openxmlformats.org/officeDocument/2006/relationships">
  <dimension ref="A2:Z24"/>
  <sheetViews>
    <sheetView zoomScale="87" zoomScaleNormal="87" zoomScalePageLayoutView="0" workbookViewId="0" topLeftCell="A4">
      <selection activeCell="H22" sqref="H22"/>
    </sheetView>
  </sheetViews>
  <sheetFormatPr defaultColWidth="11.57421875" defaultRowHeight="12.75"/>
  <cols>
    <col min="1" max="1" width="3.8515625" style="1" customWidth="1"/>
    <col min="2" max="2" width="30.00390625" style="1" customWidth="1"/>
    <col min="3" max="3" width="10.140625" style="2" customWidth="1"/>
    <col min="4" max="4" width="12.28125" style="1" customWidth="1"/>
    <col min="5" max="5" width="9.140625" style="1" customWidth="1"/>
    <col min="6" max="6" width="10.421875" style="1" customWidth="1"/>
    <col min="7" max="7" width="11.00390625" style="1" customWidth="1"/>
    <col min="8" max="8" width="11.57421875" style="1" customWidth="1"/>
    <col min="9" max="9" width="12.57421875" style="68" customWidth="1"/>
    <col min="10" max="10" width="10.7109375" style="1" customWidth="1"/>
    <col min="11" max="11" width="10.8515625" style="1" customWidth="1"/>
    <col min="12" max="12" width="10.7109375" style="1" customWidth="1"/>
    <col min="13" max="13" width="10.140625" style="1" customWidth="1"/>
    <col min="14" max="14" width="12.8515625" style="1" customWidth="1"/>
    <col min="15" max="15" width="14.140625" style="1" customWidth="1"/>
    <col min="16" max="16" width="11.421875" style="68" customWidth="1"/>
    <col min="17" max="17" width="10.7109375" style="68" customWidth="1"/>
    <col min="18" max="18" width="10.7109375" style="1" customWidth="1"/>
    <col min="19" max="19" width="11.140625" style="1" customWidth="1"/>
    <col min="20" max="20" width="11.421875" style="1" customWidth="1"/>
    <col min="21" max="23" width="15.7109375" style="1" customWidth="1"/>
    <col min="24" max="24" width="10.57421875" style="1" customWidth="1"/>
    <col min="25" max="25" width="10.421875" style="1" customWidth="1"/>
    <col min="26" max="26" width="9.140625" style="70" customWidth="1"/>
    <col min="27" max="255" width="9.140625" style="1" customWidth="1"/>
  </cols>
  <sheetData>
    <row r="2" spans="2:26" ht="18.75">
      <c r="B2" s="208" t="s">
        <v>177</v>
      </c>
      <c r="C2" s="208"/>
      <c r="D2" s="208"/>
      <c r="E2" s="208"/>
      <c r="F2" s="208"/>
      <c r="G2" s="208"/>
      <c r="H2" s="208"/>
      <c r="I2" s="208"/>
      <c r="J2" s="208"/>
      <c r="K2" s="208"/>
      <c r="L2" s="208"/>
      <c r="M2" s="208"/>
      <c r="N2" s="208"/>
      <c r="O2" s="208"/>
      <c r="P2" s="208"/>
      <c r="Q2" s="208"/>
      <c r="R2" s="208"/>
      <c r="S2" s="208"/>
      <c r="T2" s="208"/>
      <c r="U2" s="208"/>
      <c r="V2" s="208"/>
      <c r="W2" s="208"/>
      <c r="X2" s="208"/>
      <c r="Y2" s="208"/>
      <c r="Z2" s="208"/>
    </row>
    <row r="4" spans="1:26" s="87" customFormat="1" ht="168" customHeight="1">
      <c r="A4" s="209" t="s">
        <v>0</v>
      </c>
      <c r="B4" s="209" t="s">
        <v>1</v>
      </c>
      <c r="C4" s="85" t="s">
        <v>125</v>
      </c>
      <c r="D4" s="85" t="s">
        <v>126</v>
      </c>
      <c r="E4" s="85" t="s">
        <v>127</v>
      </c>
      <c r="F4" s="85" t="s">
        <v>128</v>
      </c>
      <c r="G4" s="85" t="s">
        <v>129</v>
      </c>
      <c r="H4" s="85" t="s">
        <v>130</v>
      </c>
      <c r="I4" s="86" t="s">
        <v>131</v>
      </c>
      <c r="J4" s="85" t="s">
        <v>132</v>
      </c>
      <c r="K4" s="85" t="s">
        <v>133</v>
      </c>
      <c r="L4" s="85" t="s">
        <v>134</v>
      </c>
      <c r="M4" s="85" t="s">
        <v>135</v>
      </c>
      <c r="N4" s="85" t="s">
        <v>136</v>
      </c>
      <c r="O4" s="85" t="s">
        <v>137</v>
      </c>
      <c r="P4" s="86" t="s">
        <v>138</v>
      </c>
      <c r="Q4" s="85" t="s">
        <v>139</v>
      </c>
      <c r="R4" s="85" t="s">
        <v>140</v>
      </c>
      <c r="S4" s="85" t="s">
        <v>141</v>
      </c>
      <c r="T4" s="86" t="s">
        <v>142</v>
      </c>
      <c r="U4" s="85" t="s">
        <v>143</v>
      </c>
      <c r="V4" s="85" t="s">
        <v>144</v>
      </c>
      <c r="W4" s="85" t="s">
        <v>145</v>
      </c>
      <c r="X4" s="86" t="s">
        <v>146</v>
      </c>
      <c r="Y4" s="210" t="s">
        <v>147</v>
      </c>
      <c r="Z4" s="210" t="s">
        <v>188</v>
      </c>
    </row>
    <row r="5" spans="1:26" s="70" customFormat="1" ht="24.75" customHeight="1">
      <c r="A5" s="209"/>
      <c r="B5" s="209"/>
      <c r="C5" s="145" t="s">
        <v>123</v>
      </c>
      <c r="D5" s="145" t="s">
        <v>116</v>
      </c>
      <c r="E5" s="145" t="s">
        <v>109</v>
      </c>
      <c r="F5" s="84" t="s">
        <v>148</v>
      </c>
      <c r="G5" s="145" t="s">
        <v>149</v>
      </c>
      <c r="H5" s="84" t="s">
        <v>150</v>
      </c>
      <c r="I5" s="88"/>
      <c r="J5" s="89" t="s">
        <v>151</v>
      </c>
      <c r="K5" s="89" t="s">
        <v>152</v>
      </c>
      <c r="L5" s="89" t="s">
        <v>64</v>
      </c>
      <c r="M5" s="89" t="s">
        <v>52</v>
      </c>
      <c r="N5" s="89" t="s">
        <v>153</v>
      </c>
      <c r="O5" s="89" t="s">
        <v>154</v>
      </c>
      <c r="P5" s="88"/>
      <c r="Q5" s="84" t="s">
        <v>155</v>
      </c>
      <c r="R5" s="84" t="s">
        <v>156</v>
      </c>
      <c r="S5" s="84" t="s">
        <v>43</v>
      </c>
      <c r="T5" s="88"/>
      <c r="U5" s="84" t="s">
        <v>157</v>
      </c>
      <c r="V5" s="84" t="s">
        <v>158</v>
      </c>
      <c r="W5" s="84" t="s">
        <v>159</v>
      </c>
      <c r="X5" s="88"/>
      <c r="Y5" s="210"/>
      <c r="Z5" s="211"/>
    </row>
    <row r="6" spans="1:26" ht="43.5" customHeight="1">
      <c r="A6" s="7">
        <v>1</v>
      </c>
      <c r="B6" s="7" t="s">
        <v>5</v>
      </c>
      <c r="C6" s="107">
        <f>'U1'!F3</f>
        <v>1.8</v>
      </c>
      <c r="D6" s="107">
        <f>'U2'!E3</f>
        <v>0</v>
      </c>
      <c r="E6" s="107">
        <f>'U3'!J3</f>
        <v>1.5</v>
      </c>
      <c r="F6" s="107">
        <f>'U4'!J3</f>
        <v>0.8</v>
      </c>
      <c r="G6" s="107">
        <f>'U5'!J3</f>
        <v>0.5</v>
      </c>
      <c r="H6" s="107">
        <f>'[1]U6'!$H$3</f>
        <v>0</v>
      </c>
      <c r="I6" s="108">
        <f aca="true" t="shared" si="0" ref="I6:I23">C6+D6+E6+F6+G6+H6</f>
        <v>4.6</v>
      </c>
      <c r="J6" s="107">
        <f>'U7 '!H3</f>
        <v>2.5600000000000005</v>
      </c>
      <c r="K6" s="107">
        <f>'U8'!K4</f>
        <v>2.5600000000000005</v>
      </c>
      <c r="L6" s="107">
        <f>'U9 '!J3</f>
        <v>0</v>
      </c>
      <c r="M6" s="107">
        <f>'U10'!E3</f>
        <v>1.8</v>
      </c>
      <c r="N6" s="107">
        <f>'U11'!E3</f>
        <v>0</v>
      </c>
      <c r="O6" s="107">
        <f>'U12'!F3</f>
        <v>0</v>
      </c>
      <c r="P6" s="205">
        <f aca="true" t="shared" si="1" ref="P6:P23">SUM(J6:O6)</f>
        <v>6.920000000000001</v>
      </c>
      <c r="Q6" s="107">
        <f>'U13'!J3</f>
        <v>0</v>
      </c>
      <c r="R6" s="107">
        <f>'U14'!H3</f>
        <v>0.5</v>
      </c>
      <c r="S6" s="107">
        <f>'U15'!H3</f>
        <v>0.5</v>
      </c>
      <c r="T6" s="108">
        <f aca="true" t="shared" si="2" ref="T6:T23">R6+S6+Q6</f>
        <v>1</v>
      </c>
      <c r="U6" s="107">
        <f>'U16 '!E3</f>
        <v>0.5</v>
      </c>
      <c r="V6" s="107">
        <f>'U17'!E3</f>
        <v>0</v>
      </c>
      <c r="W6" s="107">
        <f>'U18'!E3</f>
        <v>0</v>
      </c>
      <c r="X6" s="108">
        <f aca="true" t="shared" si="3" ref="X6:X23">SUM(U6:W6)</f>
        <v>0.5</v>
      </c>
      <c r="Y6" s="161">
        <f aca="true" t="shared" si="4" ref="Y6:Y23">X6+T6+P6+I6</f>
        <v>13.020000000000001</v>
      </c>
      <c r="Z6" s="193">
        <v>9</v>
      </c>
    </row>
    <row r="7" spans="1:26" ht="43.5" customHeight="1">
      <c r="A7" s="7">
        <v>2</v>
      </c>
      <c r="B7" s="7" t="s">
        <v>7</v>
      </c>
      <c r="C7" s="107">
        <f>'U1'!F4</f>
        <v>0</v>
      </c>
      <c r="D7" s="107">
        <f>'U2'!E4</f>
        <v>0.4</v>
      </c>
      <c r="E7" s="107">
        <f>'U3'!J4</f>
        <v>1.5</v>
      </c>
      <c r="F7" s="107">
        <f>'U4'!J4</f>
        <v>0</v>
      </c>
      <c r="G7" s="107">
        <f>'U5'!J4</f>
        <v>0</v>
      </c>
      <c r="H7" s="107">
        <f>'U6'!H4</f>
        <v>0</v>
      </c>
      <c r="I7" s="108">
        <f>C7+D7+E7+F7+G7+H7</f>
        <v>1.9</v>
      </c>
      <c r="J7" s="107">
        <f>'U7 '!H4</f>
        <v>0.8</v>
      </c>
      <c r="K7" s="107">
        <f>'U8'!K5</f>
        <v>0</v>
      </c>
      <c r="L7" s="107">
        <f>'U9 '!J4</f>
        <v>0</v>
      </c>
      <c r="M7" s="107">
        <f>'U10'!E4</f>
        <v>1.8</v>
      </c>
      <c r="N7" s="107">
        <f>'U11'!E4</f>
        <v>0.5</v>
      </c>
      <c r="O7" s="107">
        <f>'U12'!F4</f>
        <v>1.5</v>
      </c>
      <c r="P7" s="108">
        <f>SUM(J7:O7)</f>
        <v>4.6</v>
      </c>
      <c r="Q7" s="107">
        <f>'U13'!J4</f>
        <v>0</v>
      </c>
      <c r="R7" s="107">
        <f>'U14'!H4</f>
        <v>0.5</v>
      </c>
      <c r="S7" s="107">
        <f>'U15'!H4</f>
        <v>0.5</v>
      </c>
      <c r="T7" s="108">
        <f>R7+S7+Q7</f>
        <v>1</v>
      </c>
      <c r="U7" s="107">
        <f>'U16 '!E4</f>
        <v>0</v>
      </c>
      <c r="V7" s="107">
        <f>'U17'!E4</f>
        <v>0</v>
      </c>
      <c r="W7" s="107">
        <f>'U18'!E5</f>
        <v>0</v>
      </c>
      <c r="X7" s="108">
        <f>SUM(U7:W7)</f>
        <v>0</v>
      </c>
      <c r="Y7" s="162">
        <f>X7+T7+P7+I7</f>
        <v>7.5</v>
      </c>
      <c r="Z7" s="193">
        <v>17</v>
      </c>
    </row>
    <row r="8" spans="1:26" ht="43.5" customHeight="1">
      <c r="A8" s="7">
        <v>3</v>
      </c>
      <c r="B8" s="7" t="s">
        <v>6</v>
      </c>
      <c r="C8" s="107">
        <f>'U1'!F5</f>
        <v>0</v>
      </c>
      <c r="D8" s="107">
        <f>'U2'!E5</f>
        <v>0</v>
      </c>
      <c r="E8" s="107">
        <f>'U3'!J5</f>
        <v>1.5</v>
      </c>
      <c r="F8" s="107">
        <f>'U4'!J5</f>
        <v>0.8</v>
      </c>
      <c r="G8" s="107">
        <f>'U5'!J5</f>
        <v>0.5</v>
      </c>
      <c r="H8" s="107">
        <f>'U6'!H5</f>
        <v>0</v>
      </c>
      <c r="I8" s="108">
        <f t="shared" si="0"/>
        <v>2.8</v>
      </c>
      <c r="J8" s="107">
        <f>'U7 '!H5</f>
        <v>1.6</v>
      </c>
      <c r="K8" s="107">
        <f>'U8'!K6</f>
        <v>0</v>
      </c>
      <c r="L8" s="107">
        <f>'U9 '!J5</f>
        <v>0</v>
      </c>
      <c r="M8" s="107">
        <f>'U10'!E5</f>
        <v>1.8</v>
      </c>
      <c r="N8" s="107">
        <f>'U11'!E5</f>
        <v>0</v>
      </c>
      <c r="O8" s="107">
        <f>'U12'!F5</f>
        <v>0</v>
      </c>
      <c r="P8" s="108">
        <f t="shared" si="1"/>
        <v>3.4000000000000004</v>
      </c>
      <c r="Q8" s="107">
        <f>'U13'!J5</f>
        <v>0</v>
      </c>
      <c r="R8" s="107">
        <f>'U14'!H5</f>
        <v>0.5</v>
      </c>
      <c r="S8" s="107">
        <f>'U15'!H5</f>
        <v>0.5</v>
      </c>
      <c r="T8" s="108">
        <f t="shared" si="2"/>
        <v>1</v>
      </c>
      <c r="U8" s="107">
        <f>'U16 '!E5</f>
        <v>0</v>
      </c>
      <c r="V8" s="107">
        <f>'U17'!E5</f>
        <v>0</v>
      </c>
      <c r="W8" s="107">
        <f>'U18'!E4</f>
        <v>0</v>
      </c>
      <c r="X8" s="108">
        <f t="shared" si="3"/>
        <v>0</v>
      </c>
      <c r="Y8" s="161">
        <f t="shared" si="4"/>
        <v>7.2</v>
      </c>
      <c r="Z8" s="193">
        <v>19</v>
      </c>
    </row>
    <row r="9" spans="1:26" ht="43.5" customHeight="1">
      <c r="A9" s="7">
        <v>4</v>
      </c>
      <c r="B9" s="7" t="s">
        <v>8</v>
      </c>
      <c r="C9" s="107">
        <f>'U1'!F6</f>
        <v>0</v>
      </c>
      <c r="D9" s="107">
        <f>'U2'!E6</f>
        <v>0</v>
      </c>
      <c r="E9" s="107">
        <f>'U3'!J6</f>
        <v>2.25</v>
      </c>
      <c r="F9" s="107">
        <f>'U4'!J6</f>
        <v>0</v>
      </c>
      <c r="G9" s="107">
        <f>'U5'!J6</f>
        <v>0.5</v>
      </c>
      <c r="H9" s="107">
        <f>'U6'!H6</f>
        <v>4</v>
      </c>
      <c r="I9" s="108">
        <f t="shared" si="0"/>
        <v>6.75</v>
      </c>
      <c r="J9" s="107">
        <f>'U7 '!H6</f>
        <v>2.5600000000000005</v>
      </c>
      <c r="K9" s="107">
        <f>'U8'!K7</f>
        <v>2.5600000000000005</v>
      </c>
      <c r="L9" s="107">
        <f>'U9 '!J6</f>
        <v>2.5600000000000005</v>
      </c>
      <c r="M9" s="107">
        <f>'U10'!E6</f>
        <v>1.8</v>
      </c>
      <c r="N9" s="107">
        <f>'U11'!E6</f>
        <v>0.5</v>
      </c>
      <c r="O9" s="107">
        <f>'U12'!F6</f>
        <v>0</v>
      </c>
      <c r="P9" s="108">
        <f t="shared" si="1"/>
        <v>9.980000000000002</v>
      </c>
      <c r="Q9" s="107">
        <f>'U13'!J6</f>
        <v>0</v>
      </c>
      <c r="R9" s="107">
        <f>'U14'!H6</f>
        <v>0.5</v>
      </c>
      <c r="S9" s="107">
        <f>'U15'!H6</f>
        <v>0.5</v>
      </c>
      <c r="T9" s="108">
        <f t="shared" si="2"/>
        <v>1</v>
      </c>
      <c r="U9" s="107">
        <f>'U16 '!E6</f>
        <v>0.5</v>
      </c>
      <c r="V9" s="107">
        <f>'U17'!E6</f>
        <v>0.5</v>
      </c>
      <c r="W9" s="107">
        <f>'U18'!E6</f>
        <v>0</v>
      </c>
      <c r="X9" s="108">
        <f t="shared" si="3"/>
        <v>1</v>
      </c>
      <c r="Y9" s="204">
        <f t="shared" si="4"/>
        <v>18.730000000000004</v>
      </c>
      <c r="Z9" s="192">
        <v>2</v>
      </c>
    </row>
    <row r="10" spans="1:26" ht="43.5" customHeight="1">
      <c r="A10" s="7">
        <v>5</v>
      </c>
      <c r="B10" s="7" t="s">
        <v>9</v>
      </c>
      <c r="C10" s="107">
        <f>'U1'!F7</f>
        <v>1.8</v>
      </c>
      <c r="D10" s="107">
        <f>'U2'!E7</f>
        <v>0.4</v>
      </c>
      <c r="E10" s="107">
        <f>'U3'!J7</f>
        <v>1.5</v>
      </c>
      <c r="F10" s="107">
        <f>'U4'!J7</f>
        <v>0.8</v>
      </c>
      <c r="G10" s="107">
        <f>'U5'!J7</f>
        <v>0.5</v>
      </c>
      <c r="H10" s="107">
        <f>'U6'!H7</f>
        <v>3</v>
      </c>
      <c r="I10" s="108">
        <f t="shared" si="0"/>
        <v>8</v>
      </c>
      <c r="J10" s="107">
        <f>'U7 '!H7</f>
        <v>2.08</v>
      </c>
      <c r="K10" s="107">
        <f>'U8'!K8</f>
        <v>2.5600000000000005</v>
      </c>
      <c r="L10" s="107">
        <f>'U9 '!J7</f>
        <v>0</v>
      </c>
      <c r="M10" s="107">
        <f>'U10'!E7</f>
        <v>1.8</v>
      </c>
      <c r="N10" s="107">
        <f>'U11'!E7</f>
        <v>0</v>
      </c>
      <c r="O10" s="107">
        <f>'U12'!F7</f>
        <v>1.5</v>
      </c>
      <c r="P10" s="205">
        <f t="shared" si="1"/>
        <v>7.94</v>
      </c>
      <c r="Q10" s="107">
        <f>'U13'!J7</f>
        <v>0</v>
      </c>
      <c r="R10" s="107">
        <f>'U14'!H7</f>
        <v>0.5</v>
      </c>
      <c r="S10" s="107">
        <f>'U15'!H7</f>
        <v>0.5</v>
      </c>
      <c r="T10" s="108">
        <f t="shared" si="2"/>
        <v>1</v>
      </c>
      <c r="U10" s="107">
        <f>'U16 '!E7</f>
        <v>0.5</v>
      </c>
      <c r="V10" s="107">
        <f>'U17'!E7</f>
        <v>0.5</v>
      </c>
      <c r="W10" s="107">
        <f>'U18'!E7</f>
        <v>0</v>
      </c>
      <c r="X10" s="108">
        <f t="shared" si="3"/>
        <v>1</v>
      </c>
      <c r="Y10" s="204">
        <f t="shared" si="4"/>
        <v>17.94</v>
      </c>
      <c r="Z10" s="192">
        <v>1</v>
      </c>
    </row>
    <row r="11" spans="1:26" ht="43.5" customHeight="1">
      <c r="A11" s="7">
        <v>6</v>
      </c>
      <c r="B11" s="7" t="s">
        <v>10</v>
      </c>
      <c r="C11" s="107">
        <f>'U1'!F8</f>
        <v>0</v>
      </c>
      <c r="D11" s="107">
        <f>'U2'!E8</f>
        <v>0</v>
      </c>
      <c r="E11" s="107">
        <f>'U3'!J8</f>
        <v>0.75</v>
      </c>
      <c r="F11" s="107">
        <f>'U4'!J8</f>
        <v>0.8</v>
      </c>
      <c r="G11" s="107">
        <f>'U5'!J8</f>
        <v>0</v>
      </c>
      <c r="H11" s="107">
        <f>'U6'!H8</f>
        <v>4</v>
      </c>
      <c r="I11" s="108">
        <f t="shared" si="0"/>
        <v>5.55</v>
      </c>
      <c r="J11" s="107">
        <f>'U7 '!H8</f>
        <v>2.5600000000000005</v>
      </c>
      <c r="K11" s="107">
        <f>'U8'!K9</f>
        <v>2.5600000000000005</v>
      </c>
      <c r="L11" s="107">
        <f>'U9 '!J8</f>
        <v>2.5600000000000005</v>
      </c>
      <c r="M11" s="107">
        <f>'U10'!E8</f>
        <v>1.8</v>
      </c>
      <c r="N11" s="107">
        <f>'U11'!E8</f>
        <v>0</v>
      </c>
      <c r="O11" s="107">
        <f>'U12'!F8</f>
        <v>0</v>
      </c>
      <c r="P11" s="108">
        <f t="shared" si="1"/>
        <v>9.480000000000002</v>
      </c>
      <c r="Q11" s="107">
        <f>'U13'!J8</f>
        <v>0</v>
      </c>
      <c r="R11" s="107">
        <f>'U14'!H8</f>
        <v>0.5</v>
      </c>
      <c r="S11" s="107">
        <f>'U15'!H8</f>
        <v>0.5</v>
      </c>
      <c r="T11" s="108">
        <f t="shared" si="2"/>
        <v>1</v>
      </c>
      <c r="U11" s="107">
        <f>'U16 '!E8</f>
        <v>0</v>
      </c>
      <c r="V11" s="107">
        <f>'U17'!E8</f>
        <v>0</v>
      </c>
      <c r="W11" s="107">
        <f>'U18'!E8</f>
        <v>0</v>
      </c>
      <c r="X11" s="108">
        <f t="shared" si="3"/>
        <v>0</v>
      </c>
      <c r="Y11" s="204">
        <f t="shared" si="4"/>
        <v>16.03</v>
      </c>
      <c r="Z11" s="192">
        <v>3</v>
      </c>
    </row>
    <row r="12" spans="1:26" ht="43.5" customHeight="1">
      <c r="A12" s="7">
        <v>7</v>
      </c>
      <c r="B12" s="7" t="s">
        <v>11</v>
      </c>
      <c r="C12" s="107">
        <f>'U1'!F9</f>
        <v>0</v>
      </c>
      <c r="D12" s="107">
        <f>'U2'!E9</f>
        <v>0</v>
      </c>
      <c r="E12" s="107">
        <f>'U3'!J9</f>
        <v>2.25</v>
      </c>
      <c r="F12" s="107">
        <f>'U4'!J9</f>
        <v>0.8</v>
      </c>
      <c r="G12" s="107">
        <f>'U5'!J9</f>
        <v>0</v>
      </c>
      <c r="H12" s="107">
        <f>'U6'!H9</f>
        <v>0</v>
      </c>
      <c r="I12" s="108">
        <f t="shared" si="0"/>
        <v>3.05</v>
      </c>
      <c r="J12" s="107">
        <f>'U7 '!H9</f>
        <v>2.5600000000000005</v>
      </c>
      <c r="K12" s="107">
        <f>'U8'!K10</f>
        <v>2.5600000000000005</v>
      </c>
      <c r="L12" s="107">
        <f>'U9 '!J9</f>
        <v>0</v>
      </c>
      <c r="M12" s="107">
        <f>'U10'!E9</f>
        <v>1.8</v>
      </c>
      <c r="N12" s="107">
        <f>'U11'!E9</f>
        <v>0</v>
      </c>
      <c r="O12" s="107">
        <f>'U12'!F9</f>
        <v>0</v>
      </c>
      <c r="P12" s="108">
        <f t="shared" si="1"/>
        <v>6.920000000000001</v>
      </c>
      <c r="Q12" s="107">
        <f>'U13'!J9</f>
        <v>0</v>
      </c>
      <c r="R12" s="107">
        <f>'U14'!H9</f>
        <v>0.5</v>
      </c>
      <c r="S12" s="107">
        <f>'U15'!H9</f>
        <v>0.5</v>
      </c>
      <c r="T12" s="108">
        <f t="shared" si="2"/>
        <v>1</v>
      </c>
      <c r="U12" s="107">
        <f>'U16 '!E9</f>
        <v>0</v>
      </c>
      <c r="V12" s="107">
        <f>'U17'!E9</f>
        <v>0</v>
      </c>
      <c r="W12" s="107">
        <f>'U18'!E9</f>
        <v>0</v>
      </c>
      <c r="X12" s="108">
        <f t="shared" si="3"/>
        <v>0</v>
      </c>
      <c r="Y12" s="161">
        <f t="shared" si="4"/>
        <v>10.97</v>
      </c>
      <c r="Z12" s="193">
        <v>13</v>
      </c>
    </row>
    <row r="13" spans="1:26" ht="43.5" customHeight="1">
      <c r="A13" s="7">
        <v>8</v>
      </c>
      <c r="B13" s="7" t="s">
        <v>12</v>
      </c>
      <c r="C13" s="107">
        <f>'U1'!F10</f>
        <v>0</v>
      </c>
      <c r="D13" s="107">
        <f>'U2'!E10</f>
        <v>0</v>
      </c>
      <c r="E13" s="107">
        <f>'U3'!J10</f>
        <v>2.25</v>
      </c>
      <c r="F13" s="107">
        <f>'U4'!J10</f>
        <v>0</v>
      </c>
      <c r="G13" s="107">
        <f>'U5'!J10</f>
        <v>0</v>
      </c>
      <c r="H13" s="107">
        <f>'U6'!H10</f>
        <v>4</v>
      </c>
      <c r="I13" s="108">
        <f t="shared" si="0"/>
        <v>6.25</v>
      </c>
      <c r="J13" s="107">
        <f>'U7 '!H10</f>
        <v>2.08</v>
      </c>
      <c r="K13" s="107">
        <f>'U8'!K11</f>
        <v>0</v>
      </c>
      <c r="L13" s="107">
        <f>'U9 '!J10</f>
        <v>0</v>
      </c>
      <c r="M13" s="107">
        <f>'U10'!E10</f>
        <v>1.8</v>
      </c>
      <c r="N13" s="107">
        <f>'U11'!E10</f>
        <v>0.5</v>
      </c>
      <c r="O13" s="107">
        <f>'U12'!F10</f>
        <v>0</v>
      </c>
      <c r="P13" s="108">
        <f t="shared" si="1"/>
        <v>4.38</v>
      </c>
      <c r="Q13" s="107">
        <f>'U13'!J10</f>
        <v>0</v>
      </c>
      <c r="R13" s="107">
        <f>'U14'!H10</f>
        <v>0.5</v>
      </c>
      <c r="S13" s="107">
        <f>'U15'!H10</f>
        <v>0.5</v>
      </c>
      <c r="T13" s="108">
        <f t="shared" si="2"/>
        <v>1</v>
      </c>
      <c r="U13" s="107">
        <f>'U16 '!E10</f>
        <v>0</v>
      </c>
      <c r="V13" s="107">
        <f>'U17'!E10</f>
        <v>0</v>
      </c>
      <c r="W13" s="107">
        <f>'U18'!E10</f>
        <v>0</v>
      </c>
      <c r="X13" s="108">
        <f t="shared" si="3"/>
        <v>0</v>
      </c>
      <c r="Y13" s="161">
        <f t="shared" si="4"/>
        <v>11.629999999999999</v>
      </c>
      <c r="Z13" s="193">
        <v>12</v>
      </c>
    </row>
    <row r="14" spans="1:26" ht="43.5" customHeight="1">
      <c r="A14" s="7">
        <v>9</v>
      </c>
      <c r="B14" s="7" t="s">
        <v>13</v>
      </c>
      <c r="C14" s="107">
        <f>'U1'!F11</f>
        <v>1.8</v>
      </c>
      <c r="D14" s="107">
        <f>'U2'!E11</f>
        <v>0</v>
      </c>
      <c r="E14" s="107">
        <f>'U3'!J11</f>
        <v>1.5</v>
      </c>
      <c r="F14" s="107">
        <f>'U4'!J11</f>
        <v>2.5600000000000005</v>
      </c>
      <c r="G14" s="107">
        <f>'U5'!J11</f>
        <v>0</v>
      </c>
      <c r="H14" s="107">
        <f>'U6'!H11</f>
        <v>0</v>
      </c>
      <c r="I14" s="108">
        <f t="shared" si="0"/>
        <v>5.86</v>
      </c>
      <c r="J14" s="107">
        <f>'U7 '!H11</f>
        <v>2.08</v>
      </c>
      <c r="K14" s="107">
        <f>'U8'!K12</f>
        <v>2.5600000000000005</v>
      </c>
      <c r="L14" s="107">
        <f>'U9 '!J11</f>
        <v>0</v>
      </c>
      <c r="M14" s="107">
        <f>'U10'!E11</f>
        <v>1.8</v>
      </c>
      <c r="N14" s="107">
        <f>'U11'!E11</f>
        <v>0</v>
      </c>
      <c r="O14" s="107">
        <f>'U12'!F11</f>
        <v>0</v>
      </c>
      <c r="P14" s="108">
        <f t="shared" si="1"/>
        <v>6.44</v>
      </c>
      <c r="Q14" s="107">
        <f>'U13'!J11</f>
        <v>0</v>
      </c>
      <c r="R14" s="107">
        <f>'U14'!H11</f>
        <v>0.5</v>
      </c>
      <c r="S14" s="107">
        <f>'U15'!H11</f>
        <v>0.5</v>
      </c>
      <c r="T14" s="108">
        <f t="shared" si="2"/>
        <v>1</v>
      </c>
      <c r="U14" s="107">
        <f>'U16 '!E11</f>
        <v>0</v>
      </c>
      <c r="V14" s="107">
        <f>'U17'!E11</f>
        <v>0</v>
      </c>
      <c r="W14" s="107">
        <f>'U18'!E11</f>
        <v>0</v>
      </c>
      <c r="X14" s="108">
        <f t="shared" si="3"/>
        <v>0</v>
      </c>
      <c r="Y14" s="161">
        <f t="shared" si="4"/>
        <v>13.3</v>
      </c>
      <c r="Z14" s="193">
        <v>8</v>
      </c>
    </row>
    <row r="15" spans="1:26" ht="43.5" customHeight="1">
      <c r="A15" s="7">
        <v>10</v>
      </c>
      <c r="B15" s="7" t="s">
        <v>14</v>
      </c>
      <c r="C15" s="107">
        <f>'U1'!F12</f>
        <v>1.8</v>
      </c>
      <c r="D15" s="107">
        <f>'U2'!E12</f>
        <v>0</v>
      </c>
      <c r="E15" s="107">
        <f>'U3'!J12</f>
        <v>2.25</v>
      </c>
      <c r="F15" s="107">
        <f>'U4'!J12</f>
        <v>2.5600000000000005</v>
      </c>
      <c r="G15" s="107">
        <f>'U5'!J12</f>
        <v>0</v>
      </c>
      <c r="H15" s="107">
        <f>'U6'!H12</f>
        <v>4</v>
      </c>
      <c r="I15" s="108">
        <f t="shared" si="0"/>
        <v>10.61</v>
      </c>
      <c r="J15" s="107">
        <f>'U7 '!H12</f>
        <v>0</v>
      </c>
      <c r="K15" s="107">
        <f>'U8'!K13</f>
        <v>0</v>
      </c>
      <c r="L15" s="107">
        <f>'U9 '!J12</f>
        <v>0</v>
      </c>
      <c r="M15" s="107">
        <f>'U10'!E12</f>
        <v>1.8</v>
      </c>
      <c r="N15" s="107">
        <f>'U11'!E12</f>
        <v>0</v>
      </c>
      <c r="O15" s="107">
        <f>'U12'!F12</f>
        <v>0</v>
      </c>
      <c r="P15" s="108">
        <f t="shared" si="1"/>
        <v>1.8</v>
      </c>
      <c r="Q15" s="107">
        <f>'U13'!J12</f>
        <v>0</v>
      </c>
      <c r="R15" s="107">
        <f>'U14'!H12</f>
        <v>0.5</v>
      </c>
      <c r="S15" s="107">
        <f>'U15'!H12</f>
        <v>0.5</v>
      </c>
      <c r="T15" s="108">
        <f t="shared" si="2"/>
        <v>1</v>
      </c>
      <c r="U15" s="107">
        <f>'U16 '!E12</f>
        <v>0.5</v>
      </c>
      <c r="V15" s="107">
        <f>'U17'!E12</f>
        <v>0</v>
      </c>
      <c r="W15" s="107">
        <f>'U18'!E12</f>
        <v>0</v>
      </c>
      <c r="X15" s="108">
        <f t="shared" si="3"/>
        <v>0.5</v>
      </c>
      <c r="Y15" s="161">
        <f t="shared" si="4"/>
        <v>13.91</v>
      </c>
      <c r="Z15" s="193">
        <v>6</v>
      </c>
    </row>
    <row r="16" spans="1:26" ht="43.5" customHeight="1">
      <c r="A16" s="7">
        <v>11</v>
      </c>
      <c r="B16" s="7" t="s">
        <v>15</v>
      </c>
      <c r="C16" s="107">
        <f>'U1'!F13</f>
        <v>1.8</v>
      </c>
      <c r="D16" s="107">
        <f>'U2'!E13</f>
        <v>0</v>
      </c>
      <c r="E16" s="107">
        <f>'U3'!J13</f>
        <v>2.25</v>
      </c>
      <c r="F16" s="107">
        <f>'U4'!J13</f>
        <v>0</v>
      </c>
      <c r="G16" s="107">
        <f>'U5'!J13</f>
        <v>0</v>
      </c>
      <c r="H16" s="107">
        <f>'U6'!H13</f>
        <v>0</v>
      </c>
      <c r="I16" s="108">
        <f t="shared" si="0"/>
        <v>4.05</v>
      </c>
      <c r="J16" s="107">
        <f>'U7 '!H13</f>
        <v>0</v>
      </c>
      <c r="K16" s="107">
        <f>'U8'!K14</f>
        <v>0</v>
      </c>
      <c r="L16" s="107">
        <f>'U9 '!J13</f>
        <v>0</v>
      </c>
      <c r="M16" s="107">
        <f>'U10'!E13</f>
        <v>1.8</v>
      </c>
      <c r="N16" s="107">
        <f>'U11'!E13</f>
        <v>0.5</v>
      </c>
      <c r="O16" s="107">
        <f>'U12'!F13</f>
        <v>0</v>
      </c>
      <c r="P16" s="108">
        <f t="shared" si="1"/>
        <v>2.3</v>
      </c>
      <c r="Q16" s="107">
        <f>'U13'!J13</f>
        <v>0</v>
      </c>
      <c r="R16" s="107">
        <f>'U14'!H13</f>
        <v>0.5</v>
      </c>
      <c r="S16" s="107">
        <f>'U15'!H13</f>
        <v>0.5</v>
      </c>
      <c r="T16" s="108">
        <f t="shared" si="2"/>
        <v>1</v>
      </c>
      <c r="U16" s="107">
        <f>'U16 '!E13</f>
        <v>0</v>
      </c>
      <c r="V16" s="107">
        <f>'U17'!E13</f>
        <v>0</v>
      </c>
      <c r="W16" s="107">
        <f>'U18'!E13</f>
        <v>0</v>
      </c>
      <c r="X16" s="108">
        <f t="shared" si="3"/>
        <v>0</v>
      </c>
      <c r="Y16" s="161">
        <f t="shared" si="4"/>
        <v>7.35</v>
      </c>
      <c r="Z16" s="193">
        <v>18</v>
      </c>
    </row>
    <row r="17" spans="1:26" ht="43.5" customHeight="1">
      <c r="A17" s="7">
        <v>12</v>
      </c>
      <c r="B17" s="7" t="s">
        <v>17</v>
      </c>
      <c r="C17" s="107">
        <f>'U1'!F14</f>
        <v>1.8</v>
      </c>
      <c r="D17" s="107">
        <f>'U2'!E14</f>
        <v>0</v>
      </c>
      <c r="E17" s="107">
        <f>'U3'!J14</f>
        <v>1.5</v>
      </c>
      <c r="F17" s="107">
        <f>'U4'!J14</f>
        <v>1.6</v>
      </c>
      <c r="G17" s="107">
        <f>'U5'!J14</f>
        <v>1</v>
      </c>
      <c r="H17" s="107">
        <f>'U6'!H14</f>
        <v>4</v>
      </c>
      <c r="I17" s="108">
        <f>C17+D17+E17+F17+G17+H17</f>
        <v>9.9</v>
      </c>
      <c r="J17" s="107">
        <f>'U7 '!H14</f>
        <v>1.6</v>
      </c>
      <c r="K17" s="107">
        <f>'U8'!K15</f>
        <v>2.5600000000000005</v>
      </c>
      <c r="L17" s="107">
        <f>'U9 '!J14</f>
        <v>0</v>
      </c>
      <c r="M17" s="107">
        <f>'U10'!E14</f>
        <v>1.8</v>
      </c>
      <c r="N17" s="107">
        <f>'U11'!E14</f>
        <v>0</v>
      </c>
      <c r="O17" s="107">
        <f>'U12'!F14</f>
        <v>0</v>
      </c>
      <c r="P17" s="108">
        <f>SUM(J17:O17)</f>
        <v>5.96</v>
      </c>
      <c r="Q17" s="107">
        <f>'U13'!J14</f>
        <v>0</v>
      </c>
      <c r="R17" s="107">
        <f>'U14'!H14</f>
        <v>0.5</v>
      </c>
      <c r="S17" s="107">
        <f>'U15'!H14</f>
        <v>0.5</v>
      </c>
      <c r="T17" s="108">
        <f>R17+S17+Q17</f>
        <v>1</v>
      </c>
      <c r="U17" s="107">
        <f>'U16 '!E14</f>
        <v>0.5</v>
      </c>
      <c r="V17" s="107">
        <f>'U17'!E14</f>
        <v>0</v>
      </c>
      <c r="W17" s="107">
        <f>'U18'!E15</f>
        <v>0</v>
      </c>
      <c r="X17" s="108">
        <f>SUM(U17:W17)</f>
        <v>0.5</v>
      </c>
      <c r="Y17" s="203">
        <f>X17+T17+P17+I17</f>
        <v>17.36</v>
      </c>
      <c r="Z17" s="192">
        <v>4</v>
      </c>
    </row>
    <row r="18" spans="1:26" ht="43.5" customHeight="1">
      <c r="A18" s="7">
        <v>13</v>
      </c>
      <c r="B18" s="7" t="s">
        <v>16</v>
      </c>
      <c r="C18" s="107">
        <f>'U1'!F15</f>
        <v>0</v>
      </c>
      <c r="D18" s="107">
        <f>'U2'!E15</f>
        <v>0</v>
      </c>
      <c r="E18" s="107">
        <f>'U3'!J15</f>
        <v>2.25</v>
      </c>
      <c r="F18" s="107">
        <f>'U4'!J15</f>
        <v>0</v>
      </c>
      <c r="G18" s="107">
        <f>'U5'!J15</f>
        <v>0</v>
      </c>
      <c r="H18" s="107">
        <f>'U6'!H15</f>
        <v>0</v>
      </c>
      <c r="I18" s="108">
        <f t="shared" si="0"/>
        <v>2.25</v>
      </c>
      <c r="J18" s="107">
        <f>'U7 '!H15</f>
        <v>2.5600000000000005</v>
      </c>
      <c r="K18" s="107">
        <f>'U8'!K16</f>
        <v>2.5600000000000005</v>
      </c>
      <c r="L18" s="107">
        <f>'U9 '!J15</f>
        <v>0.8</v>
      </c>
      <c r="M18" s="107">
        <f>'U10'!E15</f>
        <v>1.8</v>
      </c>
      <c r="N18" s="107">
        <f>'U11'!E15</f>
        <v>0</v>
      </c>
      <c r="O18" s="107">
        <f>'U12'!F15</f>
        <v>0</v>
      </c>
      <c r="P18" s="108">
        <f t="shared" si="1"/>
        <v>7.720000000000001</v>
      </c>
      <c r="Q18" s="107">
        <f>'U13'!J15</f>
        <v>0</v>
      </c>
      <c r="R18" s="107">
        <f>'U14'!H15</f>
        <v>0.5</v>
      </c>
      <c r="S18" s="107">
        <f>'U15'!H15</f>
        <v>0.5</v>
      </c>
      <c r="T18" s="108">
        <f t="shared" si="2"/>
        <v>1</v>
      </c>
      <c r="U18" s="107">
        <f>'U16 '!E15</f>
        <v>0.5</v>
      </c>
      <c r="V18" s="107">
        <f>'U17'!E15</f>
        <v>0.5</v>
      </c>
      <c r="W18" s="107">
        <f>'U18'!E14</f>
        <v>0</v>
      </c>
      <c r="X18" s="108">
        <f t="shared" si="3"/>
        <v>1</v>
      </c>
      <c r="Y18" s="161">
        <f t="shared" si="4"/>
        <v>11.97</v>
      </c>
      <c r="Z18" s="193">
        <v>11</v>
      </c>
    </row>
    <row r="19" spans="1:26" ht="43.5" customHeight="1">
      <c r="A19" s="7">
        <v>14</v>
      </c>
      <c r="B19" s="7" t="s">
        <v>18</v>
      </c>
      <c r="C19" s="107">
        <f>'U1'!F16</f>
        <v>0</v>
      </c>
      <c r="D19" s="107">
        <f>'U2'!E16</f>
        <v>0</v>
      </c>
      <c r="E19" s="107">
        <f>'U3'!J16</f>
        <v>2.25</v>
      </c>
      <c r="F19" s="107">
        <f>'U4'!J16</f>
        <v>2.5600000000000005</v>
      </c>
      <c r="G19" s="107">
        <f>'U5'!J16</f>
        <v>0</v>
      </c>
      <c r="H19" s="107">
        <f>'U6'!H16</f>
        <v>0</v>
      </c>
      <c r="I19" s="108">
        <f t="shared" si="0"/>
        <v>4.8100000000000005</v>
      </c>
      <c r="J19" s="107">
        <f>'U7 '!H16</f>
        <v>2.5600000000000005</v>
      </c>
      <c r="K19" s="107">
        <f>'U8'!K17</f>
        <v>2.5600000000000005</v>
      </c>
      <c r="L19" s="107">
        <f>'U9 '!J16</f>
        <v>0</v>
      </c>
      <c r="M19" s="107">
        <f>'U10'!E16</f>
        <v>1.8</v>
      </c>
      <c r="N19" s="107">
        <f>'U11'!E16</f>
        <v>0</v>
      </c>
      <c r="O19" s="107">
        <f>'U12'!F16</f>
        <v>0</v>
      </c>
      <c r="P19" s="108">
        <f t="shared" si="1"/>
        <v>6.920000000000001</v>
      </c>
      <c r="Q19" s="107">
        <f>'U13'!J16</f>
        <v>0</v>
      </c>
      <c r="R19" s="107">
        <f>'U14'!H16</f>
        <v>0.5</v>
      </c>
      <c r="S19" s="107">
        <f>'U15'!H16</f>
        <v>0.5</v>
      </c>
      <c r="T19" s="108">
        <f t="shared" si="2"/>
        <v>1</v>
      </c>
      <c r="U19" s="107">
        <f>'U16 '!E16</f>
        <v>0</v>
      </c>
      <c r="V19" s="107">
        <f>'U17'!E16</f>
        <v>0</v>
      </c>
      <c r="W19" s="107">
        <f>'U18'!E16</f>
        <v>0</v>
      </c>
      <c r="X19" s="108">
        <f t="shared" si="3"/>
        <v>0</v>
      </c>
      <c r="Y19" s="161">
        <f t="shared" si="4"/>
        <v>12.73</v>
      </c>
      <c r="Z19" s="193">
        <v>10</v>
      </c>
    </row>
    <row r="20" spans="1:26" ht="43.5" customHeight="1">
      <c r="A20" s="7">
        <v>15</v>
      </c>
      <c r="B20" s="7" t="s">
        <v>19</v>
      </c>
      <c r="C20" s="107">
        <f>'U1'!F17</f>
        <v>1.8</v>
      </c>
      <c r="D20" s="107">
        <f>'U2'!E17</f>
        <v>0</v>
      </c>
      <c r="E20" s="107">
        <f>'U3'!J17</f>
        <v>2.25</v>
      </c>
      <c r="F20" s="107">
        <f>'U4'!J17</f>
        <v>0</v>
      </c>
      <c r="G20" s="107">
        <f>'U5'!J17</f>
        <v>0</v>
      </c>
      <c r="H20" s="107">
        <f>'U6'!H17</f>
        <v>0</v>
      </c>
      <c r="I20" s="108">
        <f t="shared" si="0"/>
        <v>4.05</v>
      </c>
      <c r="J20" s="107">
        <f>'U7 '!H17</f>
        <v>2.5600000000000005</v>
      </c>
      <c r="K20" s="107">
        <f>'U8'!K18</f>
        <v>2.08</v>
      </c>
      <c r="L20" s="107">
        <f>'U9 '!J17</f>
        <v>2.5600000000000005</v>
      </c>
      <c r="M20" s="107">
        <f>'U10'!E17</f>
        <v>1.8</v>
      </c>
      <c r="N20" s="107">
        <f>'U11'!E17</f>
        <v>0</v>
      </c>
      <c r="O20" s="107">
        <f>'U12'!F17</f>
        <v>0</v>
      </c>
      <c r="P20" s="108">
        <f t="shared" si="1"/>
        <v>9.000000000000002</v>
      </c>
      <c r="Q20" s="107">
        <f>'U13'!J17</f>
        <v>0</v>
      </c>
      <c r="R20" s="107">
        <f>'U14'!H17</f>
        <v>0.5</v>
      </c>
      <c r="S20" s="107">
        <f>'U15'!H17</f>
        <v>0.5</v>
      </c>
      <c r="T20" s="108">
        <f t="shared" si="2"/>
        <v>1</v>
      </c>
      <c r="U20" s="107">
        <f>'U16 '!E17</f>
        <v>0</v>
      </c>
      <c r="V20" s="107">
        <f>'U17'!E17</f>
        <v>0</v>
      </c>
      <c r="W20" s="107">
        <f>'U18'!E17</f>
        <v>0</v>
      </c>
      <c r="X20" s="108">
        <f t="shared" si="3"/>
        <v>0</v>
      </c>
      <c r="Y20" s="161">
        <f t="shared" si="4"/>
        <v>14.05</v>
      </c>
      <c r="Z20" s="193">
        <v>7</v>
      </c>
    </row>
    <row r="21" spans="1:26" ht="43.5" customHeight="1">
      <c r="A21" s="7">
        <v>16</v>
      </c>
      <c r="B21" s="7" t="s">
        <v>23</v>
      </c>
      <c r="C21" s="107">
        <f>'U1'!F18</f>
        <v>0</v>
      </c>
      <c r="D21" s="107">
        <f>'U2'!E18</f>
        <v>0</v>
      </c>
      <c r="E21" s="107">
        <f>'U3'!J18</f>
        <v>0.75</v>
      </c>
      <c r="F21" s="107">
        <f>'U4'!J18</f>
        <v>1.6</v>
      </c>
      <c r="G21" s="107">
        <f>'U5'!J18</f>
        <v>0</v>
      </c>
      <c r="H21" s="107">
        <f>'U6'!H18</f>
        <v>4</v>
      </c>
      <c r="I21" s="108">
        <f>C21+D21+E21+F21+G21+H21</f>
        <v>6.35</v>
      </c>
      <c r="J21" s="107">
        <f>'U7 '!H18</f>
        <v>0</v>
      </c>
      <c r="K21" s="107">
        <f>'U8'!K19</f>
        <v>0</v>
      </c>
      <c r="L21" s="107">
        <f>'U9 '!J18</f>
        <v>0</v>
      </c>
      <c r="M21" s="107">
        <f>'U10'!E18</f>
        <v>1.8</v>
      </c>
      <c r="N21" s="107">
        <f>'U11'!E18</f>
        <v>0</v>
      </c>
      <c r="O21" s="107">
        <f>'U12'!F18</f>
        <v>0</v>
      </c>
      <c r="P21" s="108">
        <f>SUM(J21:O21)</f>
        <v>1.8</v>
      </c>
      <c r="Q21" s="107">
        <f>'U13'!J18</f>
        <v>0</v>
      </c>
      <c r="R21" s="107">
        <f>'U14'!H18</f>
        <v>0.5</v>
      </c>
      <c r="S21" s="107">
        <f>'U15'!H18</f>
        <v>0.5</v>
      </c>
      <c r="T21" s="108">
        <f>R21+S21+Q21</f>
        <v>1</v>
      </c>
      <c r="U21" s="107">
        <f>'U16 '!E18</f>
        <v>0</v>
      </c>
      <c r="V21" s="107">
        <f>'U17'!E18</f>
        <v>0</v>
      </c>
      <c r="W21" s="107">
        <f>'U18'!E21</f>
        <v>0</v>
      </c>
      <c r="X21" s="108">
        <f>SUM(U21:W21)</f>
        <v>0</v>
      </c>
      <c r="Y21" s="161">
        <f>X21+T21+P21+I21</f>
        <v>9.149999999999999</v>
      </c>
      <c r="Z21" s="193">
        <v>16</v>
      </c>
    </row>
    <row r="22" spans="1:26" ht="43.5" customHeight="1">
      <c r="A22" s="7">
        <v>17</v>
      </c>
      <c r="B22" s="7" t="s">
        <v>21</v>
      </c>
      <c r="C22" s="107">
        <f>'U1'!F19</f>
        <v>1.8</v>
      </c>
      <c r="D22" s="107">
        <f>'U2'!E19</f>
        <v>0</v>
      </c>
      <c r="E22" s="107">
        <f>'U3'!J19</f>
        <v>2.25</v>
      </c>
      <c r="F22" s="107">
        <f>'U4'!J19</f>
        <v>0</v>
      </c>
      <c r="G22" s="107">
        <f>'U5'!J19</f>
        <v>0</v>
      </c>
      <c r="H22" s="107">
        <f>'U6'!H19</f>
        <v>0</v>
      </c>
      <c r="I22" s="108">
        <f t="shared" si="0"/>
        <v>4.05</v>
      </c>
      <c r="J22" s="107">
        <f>'U7 '!H19</f>
        <v>2.08</v>
      </c>
      <c r="K22" s="107">
        <f>'U8'!K20</f>
        <v>0</v>
      </c>
      <c r="L22" s="107">
        <f>'U9 '!J19</f>
        <v>0</v>
      </c>
      <c r="M22" s="107">
        <f>'U10'!E19</f>
        <v>1.8</v>
      </c>
      <c r="N22" s="107">
        <f>'U11'!E19</f>
        <v>0.5</v>
      </c>
      <c r="O22" s="107">
        <f>'U12'!F19</f>
        <v>0</v>
      </c>
      <c r="P22" s="108">
        <f t="shared" si="1"/>
        <v>4.38</v>
      </c>
      <c r="Q22" s="107">
        <f>'U13'!J19</f>
        <v>0</v>
      </c>
      <c r="R22" s="107">
        <f>'U14'!H19</f>
        <v>0.5</v>
      </c>
      <c r="S22" s="107">
        <f>'U15'!H19</f>
        <v>0.5</v>
      </c>
      <c r="T22" s="108">
        <f t="shared" si="2"/>
        <v>1</v>
      </c>
      <c r="U22" s="107">
        <f>'U16 '!E19</f>
        <v>0</v>
      </c>
      <c r="V22" s="107">
        <f>'U17'!E19</f>
        <v>0</v>
      </c>
      <c r="W22" s="107">
        <f>'U18'!E19</f>
        <v>0</v>
      </c>
      <c r="X22" s="108">
        <f t="shared" si="3"/>
        <v>0</v>
      </c>
      <c r="Y22" s="161">
        <f t="shared" si="4"/>
        <v>9.43</v>
      </c>
      <c r="Z22" s="193">
        <v>15</v>
      </c>
    </row>
    <row r="23" spans="1:26" ht="43.5" customHeight="1">
      <c r="A23" s="7">
        <v>18</v>
      </c>
      <c r="B23" s="7" t="s">
        <v>22</v>
      </c>
      <c r="C23" s="107">
        <f>'U1'!F20</f>
        <v>0</v>
      </c>
      <c r="D23" s="107">
        <f>'U2'!E20</f>
        <v>0</v>
      </c>
      <c r="E23" s="107">
        <f>'U3'!J20</f>
        <v>0</v>
      </c>
      <c r="F23" s="107">
        <f>'U4'!J20</f>
        <v>2.5600000000000005</v>
      </c>
      <c r="G23" s="107">
        <f>'U5'!J20</f>
        <v>0.5</v>
      </c>
      <c r="H23" s="107">
        <f>'U6'!H20</f>
        <v>4</v>
      </c>
      <c r="I23" s="108">
        <f t="shared" si="0"/>
        <v>7.0600000000000005</v>
      </c>
      <c r="J23" s="107">
        <f>'U7 '!H20</f>
        <v>2.08</v>
      </c>
      <c r="K23" s="107">
        <f>'U8'!K21</f>
        <v>2.5600000000000005</v>
      </c>
      <c r="L23" s="107">
        <f>'U9 '!J20</f>
        <v>0</v>
      </c>
      <c r="M23" s="107">
        <f>'U10'!E20</f>
        <v>1.8</v>
      </c>
      <c r="N23" s="107">
        <f>'U11'!E20</f>
        <v>0.5</v>
      </c>
      <c r="O23" s="107">
        <f>'U12'!F20</f>
        <v>0</v>
      </c>
      <c r="P23" s="108">
        <f t="shared" si="1"/>
        <v>6.94</v>
      </c>
      <c r="Q23" s="107">
        <f>'U13'!J20</f>
        <v>0</v>
      </c>
      <c r="R23" s="107">
        <f>'U14'!H20</f>
        <v>0.5</v>
      </c>
      <c r="S23" s="107">
        <f>'U15'!H20</f>
        <v>0.5</v>
      </c>
      <c r="T23" s="108">
        <f t="shared" si="2"/>
        <v>1</v>
      </c>
      <c r="U23" s="107">
        <f>'U16 '!E20</f>
        <v>0</v>
      </c>
      <c r="V23" s="107">
        <f>'U17'!E20</f>
        <v>0</v>
      </c>
      <c r="W23" s="107">
        <f>'U18'!E20</f>
        <v>0</v>
      </c>
      <c r="X23" s="108">
        <f t="shared" si="3"/>
        <v>0</v>
      </c>
      <c r="Y23" s="203">
        <f t="shared" si="4"/>
        <v>15</v>
      </c>
      <c r="Z23" s="192">
        <v>5</v>
      </c>
    </row>
    <row r="24" spans="1:26" ht="43.5" customHeight="1">
      <c r="A24" s="7">
        <v>19</v>
      </c>
      <c r="B24" s="7" t="s">
        <v>20</v>
      </c>
      <c r="C24" s="107">
        <f>'U1'!F21</f>
        <v>1.8</v>
      </c>
      <c r="D24" s="107">
        <f>'U2'!E21</f>
        <v>0</v>
      </c>
      <c r="E24" s="107">
        <f>'U3'!J21</f>
        <v>0</v>
      </c>
      <c r="F24" s="107">
        <f>'U4'!J21</f>
        <v>0</v>
      </c>
      <c r="G24" s="107">
        <f>'U5'!J21</f>
        <v>0.5</v>
      </c>
      <c r="H24" s="107">
        <f>'U6'!H21</f>
        <v>4</v>
      </c>
      <c r="I24" s="108">
        <f>C24+D24+E24+F24+G24+H24</f>
        <v>6.3</v>
      </c>
      <c r="J24" s="107">
        <f>'U7 '!H21</f>
        <v>0.8</v>
      </c>
      <c r="K24" s="107">
        <f>'U8'!K22</f>
        <v>0</v>
      </c>
      <c r="L24" s="107">
        <f>'U9 '!J21</f>
        <v>0</v>
      </c>
      <c r="M24" s="107">
        <f>'U10'!E21</f>
        <v>1.8</v>
      </c>
      <c r="N24" s="107">
        <f>'U11'!E21</f>
        <v>0.5</v>
      </c>
      <c r="O24" s="107">
        <f>'U12'!F21</f>
        <v>0</v>
      </c>
      <c r="P24" s="108">
        <f>SUM(J24:O24)</f>
        <v>3.1</v>
      </c>
      <c r="Q24" s="107">
        <f>'U13'!J21</f>
        <v>0</v>
      </c>
      <c r="R24" s="107">
        <f>'U14'!H21</f>
        <v>0.5</v>
      </c>
      <c r="S24" s="107">
        <f>'U15'!H21</f>
        <v>0.5</v>
      </c>
      <c r="T24" s="108">
        <f>R24+S24+Q24</f>
        <v>1</v>
      </c>
      <c r="U24" s="107">
        <f>'U16 '!E21</f>
        <v>0</v>
      </c>
      <c r="V24" s="107">
        <f>'U17'!E21</f>
        <v>0</v>
      </c>
      <c r="W24" s="107">
        <f>'U18'!E18</f>
        <v>0</v>
      </c>
      <c r="X24" s="108">
        <f>SUM(U24:W24)</f>
        <v>0</v>
      </c>
      <c r="Y24" s="161">
        <f>X24+T24+P24+I24</f>
        <v>10.399999999999999</v>
      </c>
      <c r="Z24" s="193">
        <v>14</v>
      </c>
    </row>
    <row r="25" ht="26.25" customHeight="1"/>
  </sheetData>
  <sheetProtection selectLockedCells="1" selectUnlockedCells="1"/>
  <mergeCells count="5">
    <mergeCell ref="A4:A5"/>
    <mergeCell ref="B4:B5"/>
    <mergeCell ref="Y4:Y5"/>
    <mergeCell ref="Z4:Z5"/>
    <mergeCell ref="B2:Z2"/>
  </mergeCells>
  <printOptions/>
  <pageMargins left="0.3937007874015748" right="0.35433070866141736" top="0.15748031496062992" bottom="0.1968503937007874" header="0.5118110236220472" footer="0.5118110236220472"/>
  <pageSetup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J21"/>
  <sheetViews>
    <sheetView zoomScale="84" zoomScaleNormal="84" zoomScalePageLayoutView="0" workbookViewId="0" topLeftCell="A13">
      <selection activeCell="A22" sqref="A22"/>
    </sheetView>
  </sheetViews>
  <sheetFormatPr defaultColWidth="9.140625" defaultRowHeight="12.75"/>
  <cols>
    <col min="1" max="1" width="3.7109375" style="1" customWidth="1"/>
    <col min="2" max="2" width="29.00390625" style="1" customWidth="1"/>
    <col min="3" max="3" width="12.00390625" style="167" customWidth="1"/>
    <col min="4" max="5" width="9.140625" style="3" customWidth="1"/>
    <col min="6" max="6" width="40.57421875" style="146" customWidth="1"/>
  </cols>
  <sheetData>
    <row r="1" spans="1:6" ht="66.75" customHeight="1">
      <c r="A1" s="213" t="s">
        <v>240</v>
      </c>
      <c r="B1" s="213"/>
      <c r="C1" s="213"/>
      <c r="D1" s="213"/>
      <c r="E1" s="213"/>
      <c r="F1" s="213"/>
    </row>
    <row r="2" spans="1:6" ht="78.75">
      <c r="A2" s="149" t="s">
        <v>0</v>
      </c>
      <c r="B2" s="149" t="s">
        <v>1</v>
      </c>
      <c r="C2" s="153" t="s">
        <v>24</v>
      </c>
      <c r="D2" s="153" t="s">
        <v>3</v>
      </c>
      <c r="E2" s="149" t="s">
        <v>25</v>
      </c>
      <c r="F2" s="163" t="s">
        <v>183</v>
      </c>
    </row>
    <row r="3" spans="1:6" ht="53.25" customHeight="1">
      <c r="A3" s="154">
        <v>1</v>
      </c>
      <c r="B3" s="154" t="s">
        <v>5</v>
      </c>
      <c r="C3" s="166">
        <v>0</v>
      </c>
      <c r="D3" s="155">
        <v>0.5</v>
      </c>
      <c r="E3" s="151">
        <f aca="true" t="shared" si="0" ref="E3:E20">D3*C3</f>
        <v>0</v>
      </c>
      <c r="F3" s="152" t="s">
        <v>241</v>
      </c>
    </row>
    <row r="4" spans="1:6" ht="45" customHeight="1">
      <c r="A4" s="154">
        <v>2</v>
      </c>
      <c r="B4" s="154" t="s">
        <v>7</v>
      </c>
      <c r="C4" s="166">
        <v>0</v>
      </c>
      <c r="D4" s="155">
        <v>0.5</v>
      </c>
      <c r="E4" s="151">
        <f>D4*C4</f>
        <v>0</v>
      </c>
      <c r="F4" s="152" t="s">
        <v>241</v>
      </c>
    </row>
    <row r="5" spans="1:6" ht="41.25" customHeight="1">
      <c r="A5" s="154">
        <v>3</v>
      </c>
      <c r="B5" s="154" t="s">
        <v>6</v>
      </c>
      <c r="C5" s="166">
        <v>0</v>
      </c>
      <c r="D5" s="155">
        <v>0.5</v>
      </c>
      <c r="E5" s="151">
        <f t="shared" si="0"/>
        <v>0</v>
      </c>
      <c r="F5" s="152" t="s">
        <v>241</v>
      </c>
    </row>
    <row r="6" spans="1:6" ht="32.25" customHeight="1">
      <c r="A6" s="154">
        <v>4</v>
      </c>
      <c r="B6" s="154" t="s">
        <v>8</v>
      </c>
      <c r="C6" s="166">
        <v>1</v>
      </c>
      <c r="D6" s="168">
        <v>0.5</v>
      </c>
      <c r="E6" s="151">
        <f t="shared" si="0"/>
        <v>0.5</v>
      </c>
      <c r="F6" s="164" t="s">
        <v>180</v>
      </c>
    </row>
    <row r="7" spans="1:6" ht="34.5" customHeight="1">
      <c r="A7" s="154">
        <v>5</v>
      </c>
      <c r="B7" s="154" t="s">
        <v>9</v>
      </c>
      <c r="C7" s="166">
        <v>1</v>
      </c>
      <c r="D7" s="168">
        <v>0.5</v>
      </c>
      <c r="E7" s="151">
        <f t="shared" si="0"/>
        <v>0.5</v>
      </c>
      <c r="F7" s="164" t="s">
        <v>181</v>
      </c>
    </row>
    <row r="8" spans="1:6" ht="48.75" customHeight="1">
      <c r="A8" s="154">
        <v>6</v>
      </c>
      <c r="B8" s="154" t="s">
        <v>10</v>
      </c>
      <c r="C8" s="166">
        <v>0</v>
      </c>
      <c r="D8" s="155">
        <v>0.5</v>
      </c>
      <c r="E8" s="151">
        <f t="shared" si="0"/>
        <v>0</v>
      </c>
      <c r="F8" s="152" t="s">
        <v>241</v>
      </c>
    </row>
    <row r="9" spans="1:6" ht="48.75" customHeight="1">
      <c r="A9" s="154">
        <v>7</v>
      </c>
      <c r="B9" s="154" t="s">
        <v>11</v>
      </c>
      <c r="C9" s="166">
        <v>0</v>
      </c>
      <c r="D9" s="155">
        <v>0.5</v>
      </c>
      <c r="E9" s="151">
        <f t="shared" si="0"/>
        <v>0</v>
      </c>
      <c r="F9" s="152" t="s">
        <v>241</v>
      </c>
    </row>
    <row r="10" spans="1:6" ht="48.75" customHeight="1">
      <c r="A10" s="154">
        <v>8</v>
      </c>
      <c r="B10" s="154" t="s">
        <v>12</v>
      </c>
      <c r="C10" s="166">
        <v>0</v>
      </c>
      <c r="D10" s="155">
        <v>0.5</v>
      </c>
      <c r="E10" s="151">
        <f t="shared" si="0"/>
        <v>0</v>
      </c>
      <c r="F10" s="152" t="s">
        <v>241</v>
      </c>
    </row>
    <row r="11" spans="1:6" ht="48.75" customHeight="1">
      <c r="A11" s="154">
        <v>9</v>
      </c>
      <c r="B11" s="154" t="s">
        <v>13</v>
      </c>
      <c r="C11" s="166">
        <v>0</v>
      </c>
      <c r="D11" s="155">
        <v>0.5</v>
      </c>
      <c r="E11" s="151">
        <f t="shared" si="0"/>
        <v>0</v>
      </c>
      <c r="F11" s="152" t="s">
        <v>241</v>
      </c>
    </row>
    <row r="12" spans="1:6" ht="48" customHeight="1">
      <c r="A12" s="154">
        <v>10</v>
      </c>
      <c r="B12" s="154" t="s">
        <v>14</v>
      </c>
      <c r="C12" s="166">
        <v>0</v>
      </c>
      <c r="D12" s="155">
        <v>0.5</v>
      </c>
      <c r="E12" s="151">
        <f t="shared" si="0"/>
        <v>0</v>
      </c>
      <c r="F12" s="152" t="s">
        <v>241</v>
      </c>
    </row>
    <row r="13" spans="1:6" ht="48" customHeight="1">
      <c r="A13" s="154">
        <v>11</v>
      </c>
      <c r="B13" s="154" t="s">
        <v>15</v>
      </c>
      <c r="C13" s="166">
        <v>0</v>
      </c>
      <c r="D13" s="155">
        <v>0.5</v>
      </c>
      <c r="E13" s="151">
        <f t="shared" si="0"/>
        <v>0</v>
      </c>
      <c r="F13" s="152" t="s">
        <v>241</v>
      </c>
    </row>
    <row r="14" spans="1:10" ht="44.25" customHeight="1">
      <c r="A14" s="154">
        <v>12</v>
      </c>
      <c r="B14" s="154" t="s">
        <v>17</v>
      </c>
      <c r="C14" s="166">
        <v>0</v>
      </c>
      <c r="D14" s="155">
        <v>0.5</v>
      </c>
      <c r="E14" s="151">
        <f>D14*C14</f>
        <v>0</v>
      </c>
      <c r="F14" s="152" t="s">
        <v>241</v>
      </c>
      <c r="J14" s="165"/>
    </row>
    <row r="15" spans="1:6" ht="39" customHeight="1">
      <c r="A15" s="154">
        <v>13</v>
      </c>
      <c r="B15" s="154" t="s">
        <v>16</v>
      </c>
      <c r="C15" s="166">
        <v>1</v>
      </c>
      <c r="D15" s="168">
        <v>0.5</v>
      </c>
      <c r="E15" s="151">
        <f t="shared" si="0"/>
        <v>0.5</v>
      </c>
      <c r="F15" s="164" t="s">
        <v>182</v>
      </c>
    </row>
    <row r="16" spans="1:6" ht="44.25" customHeight="1">
      <c r="A16" s="154">
        <v>14</v>
      </c>
      <c r="B16" s="154" t="s">
        <v>18</v>
      </c>
      <c r="C16" s="166">
        <v>0</v>
      </c>
      <c r="D16" s="155">
        <v>0.5</v>
      </c>
      <c r="E16" s="151">
        <f t="shared" si="0"/>
        <v>0</v>
      </c>
      <c r="F16" s="152" t="s">
        <v>241</v>
      </c>
    </row>
    <row r="17" spans="1:6" ht="44.25" customHeight="1">
      <c r="A17" s="154">
        <v>15</v>
      </c>
      <c r="B17" s="154" t="s">
        <v>19</v>
      </c>
      <c r="C17" s="166">
        <v>0</v>
      </c>
      <c r="D17" s="155">
        <v>0.5</v>
      </c>
      <c r="E17" s="151">
        <f t="shared" si="0"/>
        <v>0</v>
      </c>
      <c r="F17" s="152" t="s">
        <v>241</v>
      </c>
    </row>
    <row r="18" spans="1:6" ht="44.25" customHeight="1">
      <c r="A18" s="154">
        <v>16</v>
      </c>
      <c r="B18" s="154" t="s">
        <v>23</v>
      </c>
      <c r="C18" s="166">
        <v>0</v>
      </c>
      <c r="D18" s="155">
        <v>0.5</v>
      </c>
      <c r="E18" s="151">
        <f>D18*C18</f>
        <v>0</v>
      </c>
      <c r="F18" s="152" t="s">
        <v>241</v>
      </c>
    </row>
    <row r="19" spans="1:6" ht="50.25" customHeight="1">
      <c r="A19" s="154">
        <v>17</v>
      </c>
      <c r="B19" s="154" t="s">
        <v>21</v>
      </c>
      <c r="C19" s="166">
        <v>0</v>
      </c>
      <c r="D19" s="155">
        <v>0.5</v>
      </c>
      <c r="E19" s="151">
        <f t="shared" si="0"/>
        <v>0</v>
      </c>
      <c r="F19" s="152" t="s">
        <v>241</v>
      </c>
    </row>
    <row r="20" spans="1:6" ht="50.25" customHeight="1">
      <c r="A20" s="154">
        <v>18</v>
      </c>
      <c r="B20" s="154" t="s">
        <v>22</v>
      </c>
      <c r="C20" s="166">
        <v>0</v>
      </c>
      <c r="D20" s="155">
        <v>0.5</v>
      </c>
      <c r="E20" s="151">
        <f t="shared" si="0"/>
        <v>0</v>
      </c>
      <c r="F20" s="152" t="s">
        <v>241</v>
      </c>
    </row>
    <row r="21" spans="1:6" ht="50.25" customHeight="1">
      <c r="A21" s="154">
        <v>19</v>
      </c>
      <c r="B21" s="154" t="s">
        <v>20</v>
      </c>
      <c r="C21" s="166">
        <v>0</v>
      </c>
      <c r="D21" s="155">
        <v>0.5</v>
      </c>
      <c r="E21" s="151">
        <f>D21*C21</f>
        <v>0</v>
      </c>
      <c r="F21" s="152" t="s">
        <v>241</v>
      </c>
    </row>
  </sheetData>
  <sheetProtection selectLockedCells="1" selectUnlockedCells="1"/>
  <mergeCells count="1">
    <mergeCell ref="A1:F1"/>
  </mergeCells>
  <hyperlinks>
    <hyperlink ref="F6" r:id="rId1" display="http://www.kabansk.org/region/municipalities/vidrino/otchety-ob-ispolnenii-byudzheta.php"/>
    <hyperlink ref="F15" r:id="rId2" display="http://www.kabansk.org/region/municipalities/ranjurovo/otchety-ob-ispolnenii-byudzheta.php"/>
  </hyperlinks>
  <printOptions/>
  <pageMargins left="0.5511811023622047" right="0.15748031496062992" top="0.984251968503937" bottom="0.984251968503937" header="0.5118110236220472" footer="0.5118110236220472"/>
  <pageSetup fitToHeight="1" fitToWidth="1" horizontalDpi="600" verticalDpi="600" orientation="portrait" paperSize="9" scale="71" r:id="rId3"/>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L21"/>
  <sheetViews>
    <sheetView zoomScale="84" zoomScaleNormal="84" zoomScalePageLayoutView="0" workbookViewId="0" topLeftCell="A13">
      <selection activeCell="A22" sqref="A22"/>
    </sheetView>
  </sheetViews>
  <sheetFormatPr defaultColWidth="9.140625" defaultRowHeight="12.75"/>
  <cols>
    <col min="1" max="1" width="3.7109375" style="1" customWidth="1"/>
    <col min="2" max="2" width="30.00390625" style="1" customWidth="1"/>
    <col min="3" max="3" width="16.140625" style="2" customWidth="1"/>
    <col min="6" max="6" width="80.7109375" style="146" customWidth="1"/>
    <col min="7" max="7" width="30.57421875" style="13" customWidth="1"/>
  </cols>
  <sheetData>
    <row r="1" spans="1:6" ht="68.25" customHeight="1">
      <c r="A1" s="212" t="s">
        <v>175</v>
      </c>
      <c r="B1" s="212"/>
      <c r="C1" s="212"/>
      <c r="D1" s="212"/>
      <c r="E1" s="212"/>
      <c r="F1" s="212"/>
    </row>
    <row r="2" spans="1:6" ht="51.75" customHeight="1">
      <c r="A2" s="5" t="s">
        <v>0</v>
      </c>
      <c r="B2" s="5" t="s">
        <v>1</v>
      </c>
      <c r="C2" s="5" t="s">
        <v>26</v>
      </c>
      <c r="D2" s="147" t="s">
        <v>3</v>
      </c>
      <c r="E2" s="149" t="s">
        <v>27</v>
      </c>
      <c r="F2" s="150" t="s">
        <v>185</v>
      </c>
    </row>
    <row r="3" spans="1:6" ht="51.75" customHeight="1">
      <c r="A3" s="7">
        <v>1</v>
      </c>
      <c r="B3" s="7" t="s">
        <v>5</v>
      </c>
      <c r="C3" s="8">
        <v>1</v>
      </c>
      <c r="D3" s="148">
        <v>0.5</v>
      </c>
      <c r="E3" s="173">
        <f aca="true" t="shared" si="0" ref="E3:E20">D3*C3</f>
        <v>0.5</v>
      </c>
      <c r="F3" s="164" t="s">
        <v>247</v>
      </c>
    </row>
    <row r="4" spans="1:6" ht="51.75" customHeight="1">
      <c r="A4" s="7">
        <v>2</v>
      </c>
      <c r="B4" s="7" t="s">
        <v>7</v>
      </c>
      <c r="C4" s="8">
        <v>0</v>
      </c>
      <c r="D4" s="148">
        <v>0.5</v>
      </c>
      <c r="E4" s="151">
        <f>D4*C4</f>
        <v>0</v>
      </c>
      <c r="F4" s="152" t="s">
        <v>248</v>
      </c>
    </row>
    <row r="5" spans="1:7" ht="51.75" customHeight="1">
      <c r="A5" s="7">
        <v>3</v>
      </c>
      <c r="B5" s="7" t="s">
        <v>6</v>
      </c>
      <c r="C5" s="8">
        <v>0</v>
      </c>
      <c r="D5" s="148">
        <v>0.5</v>
      </c>
      <c r="E5" s="151">
        <f t="shared" si="0"/>
        <v>0</v>
      </c>
      <c r="F5" s="152" t="s">
        <v>248</v>
      </c>
      <c r="G5" s="172"/>
    </row>
    <row r="6" spans="1:6" ht="51.75" customHeight="1">
      <c r="A6" s="7">
        <v>4</v>
      </c>
      <c r="B6" s="7" t="s">
        <v>8</v>
      </c>
      <c r="C6" s="8">
        <v>1</v>
      </c>
      <c r="D6" s="148">
        <v>0.5</v>
      </c>
      <c r="E6" s="173">
        <f t="shared" si="0"/>
        <v>0.5</v>
      </c>
      <c r="F6" s="164" t="s">
        <v>249</v>
      </c>
    </row>
    <row r="7" spans="1:6" ht="51.75" customHeight="1">
      <c r="A7" s="7">
        <v>5</v>
      </c>
      <c r="B7" s="7" t="s">
        <v>9</v>
      </c>
      <c r="C7" s="8">
        <v>1</v>
      </c>
      <c r="D7" s="148">
        <v>0.5</v>
      </c>
      <c r="E7" s="173">
        <f t="shared" si="0"/>
        <v>0.5</v>
      </c>
      <c r="F7" s="177" t="s">
        <v>250</v>
      </c>
    </row>
    <row r="8" spans="1:6" ht="51.75" customHeight="1">
      <c r="A8" s="7">
        <v>6</v>
      </c>
      <c r="B8" s="7" t="s">
        <v>10</v>
      </c>
      <c r="C8" s="8">
        <v>0</v>
      </c>
      <c r="D8" s="148">
        <v>0.5</v>
      </c>
      <c r="E8" s="151">
        <f t="shared" si="0"/>
        <v>0</v>
      </c>
      <c r="F8" s="152" t="s">
        <v>248</v>
      </c>
    </row>
    <row r="9" spans="1:12" ht="51.75" customHeight="1">
      <c r="A9" s="7">
        <v>7</v>
      </c>
      <c r="B9" s="7" t="s">
        <v>11</v>
      </c>
      <c r="C9" s="8">
        <v>0</v>
      </c>
      <c r="D9" s="148">
        <v>0.5</v>
      </c>
      <c r="E9" s="151">
        <f t="shared" si="0"/>
        <v>0</v>
      </c>
      <c r="F9" s="152" t="s">
        <v>248</v>
      </c>
      <c r="G9" s="174"/>
      <c r="H9" s="175"/>
      <c r="I9" s="175"/>
      <c r="J9" s="176"/>
      <c r="K9" s="175"/>
      <c r="L9" s="175"/>
    </row>
    <row r="10" spans="1:6" ht="51.75" customHeight="1">
      <c r="A10" s="7">
        <v>8</v>
      </c>
      <c r="B10" s="7" t="s">
        <v>12</v>
      </c>
      <c r="C10" s="8">
        <v>0</v>
      </c>
      <c r="D10" s="148">
        <v>0.5</v>
      </c>
      <c r="E10" s="151">
        <f t="shared" si="0"/>
        <v>0</v>
      </c>
      <c r="F10" s="152" t="s">
        <v>248</v>
      </c>
    </row>
    <row r="11" spans="1:6" ht="51.75" customHeight="1">
      <c r="A11" s="7">
        <v>9</v>
      </c>
      <c r="B11" s="7" t="s">
        <v>13</v>
      </c>
      <c r="C11" s="8">
        <v>0</v>
      </c>
      <c r="D11" s="148">
        <v>0.5</v>
      </c>
      <c r="E11" s="151">
        <f t="shared" si="0"/>
        <v>0</v>
      </c>
      <c r="F11" s="152" t="s">
        <v>248</v>
      </c>
    </row>
    <row r="12" spans="1:6" ht="51.75" customHeight="1">
      <c r="A12" s="7">
        <v>10</v>
      </c>
      <c r="B12" s="7" t="s">
        <v>14</v>
      </c>
      <c r="C12" s="8">
        <v>1</v>
      </c>
      <c r="D12" s="148">
        <v>0.5</v>
      </c>
      <c r="E12" s="173">
        <f t="shared" si="0"/>
        <v>0.5</v>
      </c>
      <c r="F12" s="164" t="s">
        <v>251</v>
      </c>
    </row>
    <row r="13" spans="1:6" ht="51.75" customHeight="1">
      <c r="A13" s="7">
        <v>11</v>
      </c>
      <c r="B13" s="7" t="s">
        <v>15</v>
      </c>
      <c r="C13" s="8">
        <v>0</v>
      </c>
      <c r="D13" s="148">
        <v>0.5</v>
      </c>
      <c r="E13" s="151">
        <f t="shared" si="0"/>
        <v>0</v>
      </c>
      <c r="F13" s="152" t="s">
        <v>248</v>
      </c>
    </row>
    <row r="14" spans="1:6" ht="51.75" customHeight="1">
      <c r="A14" s="7">
        <v>12</v>
      </c>
      <c r="B14" s="7" t="s">
        <v>17</v>
      </c>
      <c r="C14" s="8">
        <v>1</v>
      </c>
      <c r="D14" s="148">
        <v>0.5</v>
      </c>
      <c r="E14" s="173">
        <f>D14*C14</f>
        <v>0.5</v>
      </c>
      <c r="F14" s="164" t="s">
        <v>253</v>
      </c>
    </row>
    <row r="15" spans="1:6" ht="51.75" customHeight="1">
      <c r="A15" s="7">
        <v>13</v>
      </c>
      <c r="B15" s="7" t="s">
        <v>16</v>
      </c>
      <c r="C15" s="8">
        <v>1</v>
      </c>
      <c r="D15" s="148">
        <v>0.5</v>
      </c>
      <c r="E15" s="173">
        <f t="shared" si="0"/>
        <v>0.5</v>
      </c>
      <c r="F15" s="164" t="s">
        <v>252</v>
      </c>
    </row>
    <row r="16" spans="1:6" ht="51.75" customHeight="1">
      <c r="A16" s="7">
        <v>14</v>
      </c>
      <c r="B16" s="7" t="s">
        <v>18</v>
      </c>
      <c r="C16" s="8">
        <v>0</v>
      </c>
      <c r="D16" s="148">
        <v>0.5</v>
      </c>
      <c r="E16" s="151">
        <f t="shared" si="0"/>
        <v>0</v>
      </c>
      <c r="F16" s="152" t="s">
        <v>248</v>
      </c>
    </row>
    <row r="17" spans="1:6" ht="51.75" customHeight="1">
      <c r="A17" s="7">
        <v>15</v>
      </c>
      <c r="B17" s="7" t="s">
        <v>19</v>
      </c>
      <c r="C17" s="8">
        <v>0</v>
      </c>
      <c r="D17" s="148">
        <v>0.5</v>
      </c>
      <c r="E17" s="151">
        <f t="shared" si="0"/>
        <v>0</v>
      </c>
      <c r="F17" s="152" t="s">
        <v>248</v>
      </c>
    </row>
    <row r="18" spans="1:6" ht="51.75" customHeight="1">
      <c r="A18" s="7">
        <v>16</v>
      </c>
      <c r="B18" s="7" t="s">
        <v>23</v>
      </c>
      <c r="C18" s="8">
        <v>0</v>
      </c>
      <c r="D18" s="148">
        <v>0.5</v>
      </c>
      <c r="E18" s="151">
        <f>D18*C18</f>
        <v>0</v>
      </c>
      <c r="F18" s="152" t="s">
        <v>248</v>
      </c>
    </row>
    <row r="19" spans="1:6" ht="51.75" customHeight="1">
      <c r="A19" s="7">
        <v>17</v>
      </c>
      <c r="B19" s="7" t="s">
        <v>21</v>
      </c>
      <c r="C19" s="8">
        <v>0</v>
      </c>
      <c r="D19" s="148">
        <v>0.5</v>
      </c>
      <c r="E19" s="151">
        <f t="shared" si="0"/>
        <v>0</v>
      </c>
      <c r="F19" s="152" t="s">
        <v>248</v>
      </c>
    </row>
    <row r="20" spans="1:6" ht="51.75" customHeight="1">
      <c r="A20" s="7">
        <v>18</v>
      </c>
      <c r="B20" s="7" t="s">
        <v>22</v>
      </c>
      <c r="C20" s="8">
        <v>0</v>
      </c>
      <c r="D20" s="148">
        <v>0.5</v>
      </c>
      <c r="E20" s="151">
        <f t="shared" si="0"/>
        <v>0</v>
      </c>
      <c r="F20" s="152" t="s">
        <v>248</v>
      </c>
    </row>
    <row r="21" spans="1:6" ht="51.75" customHeight="1">
      <c r="A21" s="7">
        <v>19</v>
      </c>
      <c r="B21" s="7" t="s">
        <v>20</v>
      </c>
      <c r="C21" s="8">
        <v>0</v>
      </c>
      <c r="D21" s="148">
        <v>0.5</v>
      </c>
      <c r="E21" s="151">
        <f>D21*C21</f>
        <v>0</v>
      </c>
      <c r="F21" s="152" t="s">
        <v>248</v>
      </c>
    </row>
  </sheetData>
  <sheetProtection selectLockedCells="1" selectUnlockedCells="1"/>
  <mergeCells count="1">
    <mergeCell ref="A1:F1"/>
  </mergeCells>
  <hyperlinks>
    <hyperlink ref="F6" r:id="rId1" display="http://www.kabansk.org/region/municipalities/vidrino/normative/"/>
    <hyperlink ref="F3" r:id="rId2" display="http://www.kabansk.org/region/municipalities/b-kudara/normative/"/>
    <hyperlink ref="F7" r:id="rId3" display="http://www.kabansk.org/region/municipalities/kabansk/normative/"/>
    <hyperlink ref="F12" r:id="rId4" display="http://www.kabansk.org/region/municipalities/oimur/normative/"/>
    <hyperlink ref="F15" r:id="rId5" display="http://www.kabansk.org/region/municipalities/ranjurovo/normative/"/>
    <hyperlink ref="F14" r:id="rId6" display="http://www.kabansk.org/region/municipalities/suhaya/normative/"/>
  </hyperlinks>
  <printOptions/>
  <pageMargins left="0.5511811023622047" right="0.15748031496062992" top="0.1968503937007874" bottom="0.1968503937007874" header="0.5118110236220472" footer="0.5118110236220472"/>
  <pageSetup fitToHeight="1" fitToWidth="1" horizontalDpi="600" verticalDpi="600" orientation="portrait" paperSize="9" scale="65" r:id="rId7"/>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H34"/>
  <sheetViews>
    <sheetView zoomScale="87" zoomScaleNormal="87" zoomScalePageLayoutView="0" workbookViewId="0" topLeftCell="A16">
      <selection activeCell="H8" sqref="H8"/>
    </sheetView>
  </sheetViews>
  <sheetFormatPr defaultColWidth="9.140625" defaultRowHeight="12.75"/>
  <cols>
    <col min="1" max="1" width="3.7109375" style="1" customWidth="1"/>
    <col min="2" max="2" width="36.8515625" style="1" customWidth="1"/>
    <col min="3" max="3" width="17.8515625" style="2" customWidth="1"/>
    <col min="4" max="4" width="21.421875" style="3" customWidth="1"/>
    <col min="5" max="5" width="12.28125" style="0" customWidth="1"/>
    <col min="6" max="6" width="10.57421875" style="18" customWidth="1"/>
    <col min="7" max="8" width="14.00390625" style="0" customWidth="1"/>
  </cols>
  <sheetData>
    <row r="1" spans="1:8" ht="47.25" customHeight="1">
      <c r="A1" s="214" t="s">
        <v>28</v>
      </c>
      <c r="B1" s="214"/>
      <c r="C1" s="214"/>
      <c r="D1" s="214"/>
      <c r="E1" s="214"/>
      <c r="F1" s="214"/>
      <c r="G1" s="214"/>
      <c r="H1" s="214"/>
    </row>
    <row r="2" spans="1:8" s="13" customFormat="1" ht="121.5" customHeight="1">
      <c r="A2" s="5" t="s">
        <v>0</v>
      </c>
      <c r="B2" s="5" t="s">
        <v>1</v>
      </c>
      <c r="C2" s="11" t="s">
        <v>29</v>
      </c>
      <c r="D2" s="11" t="s">
        <v>30</v>
      </c>
      <c r="E2" s="11" t="s">
        <v>31</v>
      </c>
      <c r="F2" s="106" t="s">
        <v>168</v>
      </c>
      <c r="G2" s="12" t="s">
        <v>3</v>
      </c>
      <c r="H2" s="11" t="s">
        <v>32</v>
      </c>
    </row>
    <row r="3" spans="1:8" ht="26.25" customHeight="1">
      <c r="A3" s="7">
        <v>1</v>
      </c>
      <c r="B3" s="7" t="s">
        <v>5</v>
      </c>
      <c r="C3" s="8">
        <v>0</v>
      </c>
      <c r="D3" s="65">
        <f>'U3'!C3</f>
        <v>5805.7</v>
      </c>
      <c r="E3" s="14">
        <f aca="true" t="shared" si="0" ref="E3:E20">C3/D3</f>
        <v>0</v>
      </c>
      <c r="F3" s="105">
        <v>1</v>
      </c>
      <c r="G3" s="66">
        <v>0.5</v>
      </c>
      <c r="H3" s="121">
        <v>0.5</v>
      </c>
    </row>
    <row r="4" spans="1:8" ht="21.75" customHeight="1">
      <c r="A4" s="7">
        <v>2</v>
      </c>
      <c r="B4" s="7" t="s">
        <v>7</v>
      </c>
      <c r="C4" s="8">
        <v>0</v>
      </c>
      <c r="D4" s="65">
        <f>'U3'!C4</f>
        <v>7822.5</v>
      </c>
      <c r="E4" s="14">
        <f>C4/D4</f>
        <v>0</v>
      </c>
      <c r="F4" s="105">
        <v>1</v>
      </c>
      <c r="G4" s="66">
        <v>0.5</v>
      </c>
      <c r="H4" s="121">
        <v>0.5</v>
      </c>
    </row>
    <row r="5" spans="1:8" ht="21.75" customHeight="1">
      <c r="A5" s="7">
        <v>3</v>
      </c>
      <c r="B5" s="7" t="s">
        <v>6</v>
      </c>
      <c r="C5" s="8">
        <v>0</v>
      </c>
      <c r="D5" s="65">
        <f>'U3'!C5</f>
        <v>4680.5</v>
      </c>
      <c r="E5" s="14">
        <f t="shared" si="0"/>
        <v>0</v>
      </c>
      <c r="F5" s="105">
        <v>1</v>
      </c>
      <c r="G5" s="66">
        <v>0.5</v>
      </c>
      <c r="H5" s="121">
        <v>0.5</v>
      </c>
    </row>
    <row r="6" spans="1:8" ht="21.75" customHeight="1">
      <c r="A6" s="7">
        <v>4</v>
      </c>
      <c r="B6" s="7" t="s">
        <v>8</v>
      </c>
      <c r="C6" s="8">
        <v>0</v>
      </c>
      <c r="D6" s="65">
        <f>'U3'!C6</f>
        <v>14813.7</v>
      </c>
      <c r="E6" s="14">
        <f t="shared" si="0"/>
        <v>0</v>
      </c>
      <c r="F6" s="105">
        <v>1</v>
      </c>
      <c r="G6" s="66">
        <v>0.5</v>
      </c>
      <c r="H6" s="121">
        <v>0.5</v>
      </c>
    </row>
    <row r="7" spans="1:8" ht="21.75" customHeight="1">
      <c r="A7" s="7">
        <v>5</v>
      </c>
      <c r="B7" s="7" t="s">
        <v>9</v>
      </c>
      <c r="C7" s="8">
        <v>0</v>
      </c>
      <c r="D7" s="65">
        <f>'U3'!C7</f>
        <v>23059.6</v>
      </c>
      <c r="E7" s="14">
        <f t="shared" si="0"/>
        <v>0</v>
      </c>
      <c r="F7" s="105">
        <v>1</v>
      </c>
      <c r="G7" s="66">
        <v>0.5</v>
      </c>
      <c r="H7" s="121">
        <v>0.5</v>
      </c>
    </row>
    <row r="8" spans="1:8" ht="21.75" customHeight="1">
      <c r="A8" s="7">
        <v>6</v>
      </c>
      <c r="B8" s="7" t="s">
        <v>10</v>
      </c>
      <c r="C8" s="8">
        <v>0</v>
      </c>
      <c r="D8" s="65">
        <f>'U3'!C8</f>
        <v>5352.3</v>
      </c>
      <c r="E8" s="14">
        <f t="shared" si="0"/>
        <v>0</v>
      </c>
      <c r="F8" s="105">
        <v>1</v>
      </c>
      <c r="G8" s="66">
        <v>0.5</v>
      </c>
      <c r="H8" s="121">
        <v>0.5</v>
      </c>
    </row>
    <row r="9" spans="1:8" ht="21.75" customHeight="1">
      <c r="A9" s="7">
        <v>7</v>
      </c>
      <c r="B9" s="7" t="s">
        <v>11</v>
      </c>
      <c r="C9" s="8">
        <v>0</v>
      </c>
      <c r="D9" s="65">
        <f>'U3'!C9</f>
        <v>7470.4</v>
      </c>
      <c r="E9" s="14">
        <f t="shared" si="0"/>
        <v>0</v>
      </c>
      <c r="F9" s="105">
        <v>1</v>
      </c>
      <c r="G9" s="66">
        <v>0.5</v>
      </c>
      <c r="H9" s="121">
        <v>0.5</v>
      </c>
    </row>
    <row r="10" spans="1:8" ht="21.75" customHeight="1">
      <c r="A10" s="7">
        <v>8</v>
      </c>
      <c r="B10" s="7" t="s">
        <v>12</v>
      </c>
      <c r="C10" s="8">
        <v>0</v>
      </c>
      <c r="D10" s="65">
        <f>'U3'!C10</f>
        <v>8024.6</v>
      </c>
      <c r="E10" s="14">
        <f t="shared" si="0"/>
        <v>0</v>
      </c>
      <c r="F10" s="105">
        <v>1</v>
      </c>
      <c r="G10" s="66">
        <v>0.5</v>
      </c>
      <c r="H10" s="121">
        <v>0.5</v>
      </c>
    </row>
    <row r="11" spans="1:8" ht="21.75" customHeight="1">
      <c r="A11" s="7">
        <v>9</v>
      </c>
      <c r="B11" s="7" t="s">
        <v>13</v>
      </c>
      <c r="C11" s="8">
        <v>0</v>
      </c>
      <c r="D11" s="65">
        <f>'U3'!C11</f>
        <v>4843.3</v>
      </c>
      <c r="E11" s="14">
        <f t="shared" si="0"/>
        <v>0</v>
      </c>
      <c r="F11" s="105">
        <v>1</v>
      </c>
      <c r="G11" s="66">
        <v>0.5</v>
      </c>
      <c r="H11" s="121">
        <v>0.5</v>
      </c>
    </row>
    <row r="12" spans="1:8" ht="21.75" customHeight="1">
      <c r="A12" s="7">
        <v>10</v>
      </c>
      <c r="B12" s="7" t="s">
        <v>14</v>
      </c>
      <c r="C12" s="8">
        <v>0</v>
      </c>
      <c r="D12" s="65">
        <f>'U3'!C12</f>
        <v>5904.7</v>
      </c>
      <c r="E12" s="14">
        <f t="shared" si="0"/>
        <v>0</v>
      </c>
      <c r="F12" s="105">
        <v>1</v>
      </c>
      <c r="G12" s="66">
        <v>0.5</v>
      </c>
      <c r="H12" s="121">
        <v>0.5</v>
      </c>
    </row>
    <row r="13" spans="1:8" ht="21.75" customHeight="1">
      <c r="A13" s="7">
        <v>11</v>
      </c>
      <c r="B13" s="7" t="s">
        <v>15</v>
      </c>
      <c r="C13" s="8">
        <v>0</v>
      </c>
      <c r="D13" s="65">
        <f>'U3'!C13</f>
        <v>8705.8</v>
      </c>
      <c r="E13" s="14">
        <f t="shared" si="0"/>
        <v>0</v>
      </c>
      <c r="F13" s="105">
        <v>1</v>
      </c>
      <c r="G13" s="66">
        <v>0.5</v>
      </c>
      <c r="H13" s="121">
        <v>0.5</v>
      </c>
    </row>
    <row r="14" spans="1:8" ht="21.75" customHeight="1">
      <c r="A14" s="7">
        <v>12</v>
      </c>
      <c r="B14" s="7" t="s">
        <v>17</v>
      </c>
      <c r="C14" s="8">
        <v>0</v>
      </c>
      <c r="D14" s="65">
        <f>'U3'!C14</f>
        <v>5266.3</v>
      </c>
      <c r="E14" s="14">
        <f>C14/D14</f>
        <v>0</v>
      </c>
      <c r="F14" s="105">
        <v>1</v>
      </c>
      <c r="G14" s="66">
        <v>0.5</v>
      </c>
      <c r="H14" s="121">
        <v>0.5</v>
      </c>
    </row>
    <row r="15" spans="1:8" ht="21.75" customHeight="1">
      <c r="A15" s="7">
        <v>13</v>
      </c>
      <c r="B15" s="7" t="s">
        <v>16</v>
      </c>
      <c r="C15" s="8">
        <v>0</v>
      </c>
      <c r="D15" s="65">
        <f>'U3'!C15</f>
        <v>5631.3</v>
      </c>
      <c r="E15" s="14">
        <f t="shared" si="0"/>
        <v>0</v>
      </c>
      <c r="F15" s="105">
        <v>1</v>
      </c>
      <c r="G15" s="66">
        <v>0.5</v>
      </c>
      <c r="H15" s="121">
        <v>0.5</v>
      </c>
    </row>
    <row r="16" spans="1:8" ht="21.75" customHeight="1">
      <c r="A16" s="7">
        <v>14</v>
      </c>
      <c r="B16" s="7" t="s">
        <v>18</v>
      </c>
      <c r="C16" s="8">
        <v>0</v>
      </c>
      <c r="D16" s="65">
        <f>'U3'!C16</f>
        <v>5182.4</v>
      </c>
      <c r="E16" s="14">
        <f t="shared" si="0"/>
        <v>0</v>
      </c>
      <c r="F16" s="105">
        <v>1</v>
      </c>
      <c r="G16" s="66">
        <v>0.5</v>
      </c>
      <c r="H16" s="121">
        <v>0.5</v>
      </c>
    </row>
    <row r="17" spans="1:8" ht="21.75" customHeight="1">
      <c r="A17" s="7">
        <v>15</v>
      </c>
      <c r="B17" s="7" t="s">
        <v>19</v>
      </c>
      <c r="C17" s="8">
        <v>0</v>
      </c>
      <c r="D17" s="65">
        <f>'U3'!C17</f>
        <v>7009.8</v>
      </c>
      <c r="E17" s="14">
        <f t="shared" si="0"/>
        <v>0</v>
      </c>
      <c r="F17" s="105">
        <v>1</v>
      </c>
      <c r="G17" s="66">
        <v>0.5</v>
      </c>
      <c r="H17" s="121">
        <v>0.5</v>
      </c>
    </row>
    <row r="18" spans="1:8" ht="21.75" customHeight="1">
      <c r="A18" s="7">
        <v>16</v>
      </c>
      <c r="B18" s="7" t="s">
        <v>23</v>
      </c>
      <c r="C18" s="8">
        <v>0</v>
      </c>
      <c r="D18" s="65">
        <f>'U3'!C18</f>
        <v>5383.5</v>
      </c>
      <c r="E18" s="14">
        <f>C18/D18</f>
        <v>0</v>
      </c>
      <c r="F18" s="105">
        <v>1</v>
      </c>
      <c r="G18" s="66">
        <v>0.5</v>
      </c>
      <c r="H18" s="121">
        <v>0.5</v>
      </c>
    </row>
    <row r="19" spans="1:8" ht="21.75" customHeight="1">
      <c r="A19" s="7">
        <v>17</v>
      </c>
      <c r="B19" s="7" t="s">
        <v>21</v>
      </c>
      <c r="C19" s="8">
        <v>0</v>
      </c>
      <c r="D19" s="65">
        <f>'U3'!C19</f>
        <v>62552.6</v>
      </c>
      <c r="E19" s="14">
        <f t="shared" si="0"/>
        <v>0</v>
      </c>
      <c r="F19" s="105">
        <v>1</v>
      </c>
      <c r="G19" s="66">
        <v>0.5</v>
      </c>
      <c r="H19" s="121">
        <v>0.5</v>
      </c>
    </row>
    <row r="20" spans="1:8" ht="21.75" customHeight="1">
      <c r="A20" s="7">
        <v>18</v>
      </c>
      <c r="B20" s="7" t="s">
        <v>22</v>
      </c>
      <c r="C20" s="8">
        <v>0</v>
      </c>
      <c r="D20" s="65">
        <f>'U3'!C20</f>
        <v>86386.6</v>
      </c>
      <c r="E20" s="14">
        <f t="shared" si="0"/>
        <v>0</v>
      </c>
      <c r="F20" s="105">
        <v>1</v>
      </c>
      <c r="G20" s="66">
        <v>0.5</v>
      </c>
      <c r="H20" s="121">
        <v>0.5</v>
      </c>
    </row>
    <row r="21" spans="1:8" ht="21.75" customHeight="1">
      <c r="A21" s="7">
        <v>19</v>
      </c>
      <c r="B21" s="7" t="s">
        <v>20</v>
      </c>
      <c r="C21" s="8">
        <v>0</v>
      </c>
      <c r="D21" s="65">
        <f>'U3'!C21</f>
        <v>23277.1</v>
      </c>
      <c r="E21" s="14">
        <f>C21/D21</f>
        <v>0</v>
      </c>
      <c r="F21" s="105">
        <v>1</v>
      </c>
      <c r="G21" s="66">
        <v>0.5</v>
      </c>
      <c r="H21" s="121">
        <v>0.5</v>
      </c>
    </row>
    <row r="23" ht="16.5">
      <c r="F23" s="15"/>
    </row>
    <row r="24" ht="16.5">
      <c r="F24" s="15"/>
    </row>
    <row r="25" ht="16.5">
      <c r="F25" s="15"/>
    </row>
    <row r="26" ht="16.5">
      <c r="F26" s="15"/>
    </row>
    <row r="27" ht="16.5">
      <c r="F27" s="15"/>
    </row>
    <row r="28" ht="16.5">
      <c r="F28" s="15"/>
    </row>
    <row r="29" ht="16.5">
      <c r="F29" s="15"/>
    </row>
    <row r="30" ht="16.5">
      <c r="F30" s="15"/>
    </row>
    <row r="31" ht="16.5">
      <c r="F31" s="15"/>
    </row>
    <row r="32" ht="16.5">
      <c r="F32" s="15"/>
    </row>
    <row r="33" ht="16.5">
      <c r="F33" s="15"/>
    </row>
    <row r="34" ht="16.5">
      <c r="F34" s="15"/>
    </row>
  </sheetData>
  <sheetProtection selectLockedCells="1" selectUnlockedCells="1"/>
  <mergeCells count="1">
    <mergeCell ref="A1:H1"/>
  </mergeCells>
  <printOptions/>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I33"/>
  <sheetViews>
    <sheetView zoomScale="87" zoomScaleNormal="87" zoomScalePageLayoutView="0" workbookViewId="0" topLeftCell="A7">
      <selection activeCell="D3" sqref="D3"/>
    </sheetView>
  </sheetViews>
  <sheetFormatPr defaultColWidth="9.140625" defaultRowHeight="12.75"/>
  <cols>
    <col min="1" max="1" width="3.7109375" style="15" customWidth="1"/>
    <col min="2" max="2" width="34.00390625" style="15" customWidth="1"/>
    <col min="3" max="3" width="17.57421875" style="16" customWidth="1"/>
    <col min="4" max="4" width="20.28125" style="17" customWidth="1"/>
    <col min="5" max="5" width="13.00390625" style="17" customWidth="1"/>
    <col min="6" max="6" width="10.57421875" style="18" customWidth="1"/>
    <col min="7" max="7" width="12.57421875" style="18" customWidth="1"/>
    <col min="8" max="8" width="13.7109375" style="18" customWidth="1"/>
    <col min="9" max="16384" width="9.140625" style="18" customWidth="1"/>
  </cols>
  <sheetData>
    <row r="1" spans="1:8" ht="41.25" customHeight="1">
      <c r="A1" s="215" t="s">
        <v>272</v>
      </c>
      <c r="B1" s="215"/>
      <c r="C1" s="215"/>
      <c r="D1" s="215"/>
      <c r="E1" s="215"/>
      <c r="F1" s="215"/>
      <c r="G1" s="215"/>
      <c r="H1" s="215"/>
    </row>
    <row r="2" spans="1:8" s="15" customFormat="1" ht="120" customHeight="1">
      <c r="A2" s="11" t="s">
        <v>0</v>
      </c>
      <c r="B2" s="11" t="s">
        <v>1</v>
      </c>
      <c r="C2" s="19" t="s">
        <v>33</v>
      </c>
      <c r="D2" s="19" t="s">
        <v>30</v>
      </c>
      <c r="E2" s="19" t="s">
        <v>34</v>
      </c>
      <c r="F2" s="106" t="s">
        <v>167</v>
      </c>
      <c r="G2" s="20" t="s">
        <v>3</v>
      </c>
      <c r="H2" s="21" t="s">
        <v>35</v>
      </c>
    </row>
    <row r="3" spans="1:9" ht="18" customHeight="1">
      <c r="A3" s="22">
        <v>1</v>
      </c>
      <c r="B3" s="22" t="s">
        <v>5</v>
      </c>
      <c r="C3" s="23">
        <v>0</v>
      </c>
      <c r="D3" s="65">
        <f>'U3'!C3</f>
        <v>5805.7</v>
      </c>
      <c r="E3" s="24">
        <f aca="true" t="shared" si="0" ref="E3:E20">C3/D3</f>
        <v>0</v>
      </c>
      <c r="F3" s="105">
        <v>1</v>
      </c>
      <c r="G3" s="127">
        <v>0.5</v>
      </c>
      <c r="H3" s="128">
        <v>0.5</v>
      </c>
      <c r="I3" s="15"/>
    </row>
    <row r="4" spans="1:9" ht="33" customHeight="1">
      <c r="A4" s="22">
        <v>2</v>
      </c>
      <c r="B4" s="22" t="s">
        <v>7</v>
      </c>
      <c r="C4" s="23">
        <v>0</v>
      </c>
      <c r="D4" s="65">
        <f>'U3'!C4</f>
        <v>7822.5</v>
      </c>
      <c r="E4" s="24">
        <f>C4/D4</f>
        <v>0</v>
      </c>
      <c r="F4" s="105">
        <v>1</v>
      </c>
      <c r="G4" s="127">
        <v>0.5</v>
      </c>
      <c r="H4" s="128">
        <v>0.5</v>
      </c>
      <c r="I4" s="15"/>
    </row>
    <row r="5" spans="1:9" ht="27.75" customHeight="1">
      <c r="A5" s="22">
        <v>3</v>
      </c>
      <c r="B5" s="22" t="s">
        <v>6</v>
      </c>
      <c r="C5" s="23">
        <v>0</v>
      </c>
      <c r="D5" s="65">
        <f>'U3'!C5</f>
        <v>4680.5</v>
      </c>
      <c r="E5" s="24">
        <f t="shared" si="0"/>
        <v>0</v>
      </c>
      <c r="F5" s="105">
        <v>1</v>
      </c>
      <c r="G5" s="127">
        <v>0.5</v>
      </c>
      <c r="H5" s="128">
        <v>0.5</v>
      </c>
      <c r="I5" s="15"/>
    </row>
    <row r="6" spans="1:9" ht="33" customHeight="1">
      <c r="A6" s="22">
        <v>4</v>
      </c>
      <c r="B6" s="22" t="s">
        <v>8</v>
      </c>
      <c r="C6" s="23">
        <v>0</v>
      </c>
      <c r="D6" s="65">
        <f>'U3'!C6</f>
        <v>14813.7</v>
      </c>
      <c r="E6" s="24">
        <f t="shared" si="0"/>
        <v>0</v>
      </c>
      <c r="F6" s="105">
        <v>1</v>
      </c>
      <c r="G6" s="127">
        <v>0.5</v>
      </c>
      <c r="H6" s="128">
        <v>0.5</v>
      </c>
      <c r="I6" s="15"/>
    </row>
    <row r="7" spans="1:9" ht="33" customHeight="1">
      <c r="A7" s="22">
        <v>5</v>
      </c>
      <c r="B7" s="22" t="s">
        <v>9</v>
      </c>
      <c r="C7" s="23">
        <v>0</v>
      </c>
      <c r="D7" s="65">
        <f>'U3'!C7</f>
        <v>23059.6</v>
      </c>
      <c r="E7" s="24">
        <f t="shared" si="0"/>
        <v>0</v>
      </c>
      <c r="F7" s="105">
        <v>1</v>
      </c>
      <c r="G7" s="127">
        <v>0.5</v>
      </c>
      <c r="H7" s="128">
        <v>0.5</v>
      </c>
      <c r="I7" s="15"/>
    </row>
    <row r="8" spans="1:9" ht="33" customHeight="1">
      <c r="A8" s="22">
        <v>6</v>
      </c>
      <c r="B8" s="22" t="s">
        <v>10</v>
      </c>
      <c r="C8" s="23">
        <v>0</v>
      </c>
      <c r="D8" s="65">
        <f>'U3'!C8</f>
        <v>5352.3</v>
      </c>
      <c r="E8" s="24">
        <f t="shared" si="0"/>
        <v>0</v>
      </c>
      <c r="F8" s="105">
        <v>1</v>
      </c>
      <c r="G8" s="127">
        <v>0.5</v>
      </c>
      <c r="H8" s="128">
        <v>0.5</v>
      </c>
      <c r="I8" s="15"/>
    </row>
    <row r="9" spans="1:9" ht="33" customHeight="1">
      <c r="A9" s="22">
        <v>7</v>
      </c>
      <c r="B9" s="22" t="s">
        <v>11</v>
      </c>
      <c r="C9" s="23">
        <v>0</v>
      </c>
      <c r="D9" s="65">
        <f>'U3'!C9</f>
        <v>7470.4</v>
      </c>
      <c r="E9" s="24">
        <f t="shared" si="0"/>
        <v>0</v>
      </c>
      <c r="F9" s="105">
        <v>1</v>
      </c>
      <c r="G9" s="127">
        <v>0.5</v>
      </c>
      <c r="H9" s="128">
        <v>0.5</v>
      </c>
      <c r="I9" s="15"/>
    </row>
    <row r="10" spans="1:9" ht="33" customHeight="1">
      <c r="A10" s="22">
        <v>8</v>
      </c>
      <c r="B10" s="22" t="s">
        <v>12</v>
      </c>
      <c r="C10" s="23">
        <v>0</v>
      </c>
      <c r="D10" s="65">
        <f>'U3'!C10</f>
        <v>8024.6</v>
      </c>
      <c r="E10" s="24">
        <f t="shared" si="0"/>
        <v>0</v>
      </c>
      <c r="F10" s="105">
        <v>1</v>
      </c>
      <c r="G10" s="127">
        <v>0.5</v>
      </c>
      <c r="H10" s="128">
        <v>0.5</v>
      </c>
      <c r="I10" s="15"/>
    </row>
    <row r="11" spans="1:9" ht="33" customHeight="1">
      <c r="A11" s="22">
        <v>9</v>
      </c>
      <c r="B11" s="22" t="s">
        <v>13</v>
      </c>
      <c r="C11" s="23">
        <v>0</v>
      </c>
      <c r="D11" s="65">
        <f>'U3'!C11</f>
        <v>4843.3</v>
      </c>
      <c r="E11" s="24">
        <f t="shared" si="0"/>
        <v>0</v>
      </c>
      <c r="F11" s="105">
        <v>1</v>
      </c>
      <c r="G11" s="127">
        <v>0.5</v>
      </c>
      <c r="H11" s="128">
        <v>0.5</v>
      </c>
      <c r="I11" s="15"/>
    </row>
    <row r="12" spans="1:9" ht="33" customHeight="1">
      <c r="A12" s="22">
        <v>10</v>
      </c>
      <c r="B12" s="22" t="s">
        <v>14</v>
      </c>
      <c r="C12" s="23">
        <v>0</v>
      </c>
      <c r="D12" s="65">
        <f>'U3'!C12</f>
        <v>5904.7</v>
      </c>
      <c r="E12" s="24">
        <f t="shared" si="0"/>
        <v>0</v>
      </c>
      <c r="F12" s="105">
        <v>1</v>
      </c>
      <c r="G12" s="127">
        <v>0.5</v>
      </c>
      <c r="H12" s="128">
        <v>0.5</v>
      </c>
      <c r="I12" s="15"/>
    </row>
    <row r="13" spans="1:9" ht="33" customHeight="1">
      <c r="A13" s="22">
        <v>11</v>
      </c>
      <c r="B13" s="22" t="s">
        <v>15</v>
      </c>
      <c r="C13" s="23">
        <v>0</v>
      </c>
      <c r="D13" s="65">
        <f>'U3'!C13</f>
        <v>8705.8</v>
      </c>
      <c r="E13" s="24">
        <f t="shared" si="0"/>
        <v>0</v>
      </c>
      <c r="F13" s="105">
        <v>1</v>
      </c>
      <c r="G13" s="127">
        <v>0.5</v>
      </c>
      <c r="H13" s="128">
        <v>0.5</v>
      </c>
      <c r="I13" s="15"/>
    </row>
    <row r="14" spans="1:9" ht="33" customHeight="1">
      <c r="A14" s="22">
        <v>12</v>
      </c>
      <c r="B14" s="22" t="s">
        <v>17</v>
      </c>
      <c r="C14" s="23">
        <v>0</v>
      </c>
      <c r="D14" s="65">
        <f>'U3'!C14</f>
        <v>5266.3</v>
      </c>
      <c r="E14" s="24">
        <f>C14/D14</f>
        <v>0</v>
      </c>
      <c r="F14" s="105">
        <v>1</v>
      </c>
      <c r="G14" s="127">
        <v>0.5</v>
      </c>
      <c r="H14" s="128">
        <v>0.5</v>
      </c>
      <c r="I14" s="15"/>
    </row>
    <row r="15" spans="1:9" ht="33" customHeight="1">
      <c r="A15" s="22">
        <v>13</v>
      </c>
      <c r="B15" s="22" t="s">
        <v>16</v>
      </c>
      <c r="C15" s="23">
        <v>0</v>
      </c>
      <c r="D15" s="65">
        <f>'U3'!C15</f>
        <v>5631.3</v>
      </c>
      <c r="E15" s="24">
        <f t="shared" si="0"/>
        <v>0</v>
      </c>
      <c r="F15" s="105">
        <v>1</v>
      </c>
      <c r="G15" s="127">
        <v>0.5</v>
      </c>
      <c r="H15" s="128">
        <v>0.5</v>
      </c>
      <c r="I15" s="15"/>
    </row>
    <row r="16" spans="1:9" ht="33" customHeight="1">
      <c r="A16" s="22">
        <v>14</v>
      </c>
      <c r="B16" s="22" t="s">
        <v>18</v>
      </c>
      <c r="C16" s="23">
        <v>0</v>
      </c>
      <c r="D16" s="65">
        <f>'U3'!C16</f>
        <v>5182.4</v>
      </c>
      <c r="E16" s="24">
        <f t="shared" si="0"/>
        <v>0</v>
      </c>
      <c r="F16" s="105">
        <v>1</v>
      </c>
      <c r="G16" s="127">
        <v>0.5</v>
      </c>
      <c r="H16" s="128">
        <v>0.5</v>
      </c>
      <c r="I16" s="15"/>
    </row>
    <row r="17" spans="1:9" ht="33" customHeight="1">
      <c r="A17" s="22">
        <v>15</v>
      </c>
      <c r="B17" s="22" t="s">
        <v>19</v>
      </c>
      <c r="C17" s="23">
        <v>0</v>
      </c>
      <c r="D17" s="65">
        <f>'U3'!C17</f>
        <v>7009.8</v>
      </c>
      <c r="E17" s="24">
        <f t="shared" si="0"/>
        <v>0</v>
      </c>
      <c r="F17" s="105">
        <v>1</v>
      </c>
      <c r="G17" s="127">
        <v>0.5</v>
      </c>
      <c r="H17" s="128">
        <v>0.5</v>
      </c>
      <c r="I17" s="15"/>
    </row>
    <row r="18" spans="1:9" ht="33" customHeight="1">
      <c r="A18" s="22">
        <v>16</v>
      </c>
      <c r="B18" s="22" t="s">
        <v>23</v>
      </c>
      <c r="C18" s="23">
        <v>0</v>
      </c>
      <c r="D18" s="65">
        <f>'U3'!C18</f>
        <v>5383.5</v>
      </c>
      <c r="E18" s="24">
        <f>C18/D18</f>
        <v>0</v>
      </c>
      <c r="F18" s="105">
        <v>1</v>
      </c>
      <c r="G18" s="127">
        <v>0.5</v>
      </c>
      <c r="H18" s="128">
        <v>0.5</v>
      </c>
      <c r="I18" s="15"/>
    </row>
    <row r="19" spans="1:9" ht="33" customHeight="1">
      <c r="A19" s="22">
        <v>17</v>
      </c>
      <c r="B19" s="22" t="s">
        <v>21</v>
      </c>
      <c r="C19" s="23">
        <v>0</v>
      </c>
      <c r="D19" s="65">
        <f>'U3'!C19</f>
        <v>62552.6</v>
      </c>
      <c r="E19" s="24">
        <f t="shared" si="0"/>
        <v>0</v>
      </c>
      <c r="F19" s="105">
        <v>1</v>
      </c>
      <c r="G19" s="127">
        <v>0.5</v>
      </c>
      <c r="H19" s="128">
        <v>0.5</v>
      </c>
      <c r="I19" s="15"/>
    </row>
    <row r="20" spans="1:9" ht="33" customHeight="1">
      <c r="A20" s="22">
        <v>18</v>
      </c>
      <c r="B20" s="22" t="s">
        <v>22</v>
      </c>
      <c r="C20" s="23">
        <v>0</v>
      </c>
      <c r="D20" s="65">
        <f>'U3'!C20</f>
        <v>86386.6</v>
      </c>
      <c r="E20" s="24">
        <f t="shared" si="0"/>
        <v>0</v>
      </c>
      <c r="F20" s="105">
        <v>1</v>
      </c>
      <c r="G20" s="127">
        <v>0.5</v>
      </c>
      <c r="H20" s="128">
        <v>0.5</v>
      </c>
      <c r="I20" s="15"/>
    </row>
    <row r="21" spans="1:9" ht="33" customHeight="1">
      <c r="A21" s="22">
        <v>19</v>
      </c>
      <c r="B21" s="22" t="s">
        <v>20</v>
      </c>
      <c r="C21" s="23">
        <v>0</v>
      </c>
      <c r="D21" s="65">
        <f>'U3'!C21</f>
        <v>23277.1</v>
      </c>
      <c r="E21" s="24">
        <f>C21/D21</f>
        <v>0</v>
      </c>
      <c r="F21" s="105">
        <v>1</v>
      </c>
      <c r="G21" s="127">
        <v>0.5</v>
      </c>
      <c r="H21" s="128">
        <v>0.5</v>
      </c>
      <c r="I21" s="15"/>
    </row>
    <row r="22" spans="6:9" ht="16.5">
      <c r="F22" s="15"/>
      <c r="G22" s="15"/>
      <c r="H22" s="15"/>
      <c r="I22" s="15"/>
    </row>
    <row r="23" spans="6:9" ht="16.5">
      <c r="F23" s="15"/>
      <c r="G23" s="15"/>
      <c r="H23" s="15"/>
      <c r="I23" s="15"/>
    </row>
    <row r="24" spans="6:9" ht="16.5">
      <c r="F24" s="15"/>
      <c r="G24" s="15"/>
      <c r="H24" s="15"/>
      <c r="I24" s="15"/>
    </row>
    <row r="25" spans="6:9" ht="16.5">
      <c r="F25" s="15"/>
      <c r="G25" s="15"/>
      <c r="H25" s="15"/>
      <c r="I25" s="15"/>
    </row>
    <row r="26" spans="6:9" ht="16.5">
      <c r="F26" s="15"/>
      <c r="G26" s="15"/>
      <c r="H26" s="15"/>
      <c r="I26" s="15"/>
    </row>
    <row r="27" spans="6:9" ht="16.5">
      <c r="F27" s="15"/>
      <c r="G27" s="15"/>
      <c r="H27" s="15"/>
      <c r="I27" s="15"/>
    </row>
    <row r="28" spans="6:9" ht="16.5">
      <c r="F28" s="15"/>
      <c r="G28" s="15"/>
      <c r="H28" s="15"/>
      <c r="I28" s="15"/>
    </row>
    <row r="29" spans="6:9" ht="16.5">
      <c r="F29" s="15"/>
      <c r="G29" s="15"/>
      <c r="H29" s="15"/>
      <c r="I29" s="15"/>
    </row>
    <row r="30" spans="6:9" ht="16.5">
      <c r="F30" s="15"/>
      <c r="G30" s="15"/>
      <c r="H30" s="15"/>
      <c r="I30" s="15"/>
    </row>
    <row r="31" spans="6:9" ht="16.5">
      <c r="F31" s="15"/>
      <c r="G31" s="15"/>
      <c r="H31" s="15"/>
      <c r="I31" s="15"/>
    </row>
    <row r="32" spans="6:9" ht="16.5">
      <c r="F32" s="15"/>
      <c r="G32" s="15"/>
      <c r="H32" s="15"/>
      <c r="I32" s="15"/>
    </row>
    <row r="33" spans="6:9" ht="16.5">
      <c r="F33" s="15"/>
      <c r="G33" s="15"/>
      <c r="H33" s="15"/>
      <c r="I33" s="15"/>
    </row>
  </sheetData>
  <sheetProtection selectLockedCells="1" selectUnlockedCells="1"/>
  <mergeCells count="1">
    <mergeCell ref="A1:H1"/>
  </mergeCells>
  <printOptions/>
  <pageMargins left="0.7480314960629921" right="0.2755905511811024" top="0.984251968503937" bottom="0.984251968503937" header="0.5118110236220472" footer="0.5118110236220472"/>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K32"/>
  <sheetViews>
    <sheetView zoomScale="87" zoomScaleNormal="87" zoomScalePageLayoutView="0" workbookViewId="0" topLeftCell="A7">
      <selection activeCell="A14" sqref="A14:A21"/>
    </sheetView>
  </sheetViews>
  <sheetFormatPr defaultColWidth="11.57421875" defaultRowHeight="12.75"/>
  <cols>
    <col min="1" max="1" width="3.7109375" style="15" customWidth="1"/>
    <col min="2" max="2" width="34.140625" style="15" customWidth="1"/>
    <col min="3" max="3" width="16.7109375" style="16" customWidth="1"/>
    <col min="4" max="4" width="17.140625" style="17" customWidth="1"/>
    <col min="5" max="5" width="13.00390625" style="17" customWidth="1"/>
    <col min="6" max="7" width="11.421875" style="17" customWidth="1"/>
    <col min="8" max="8" width="14.00390625" style="17" customWidth="1"/>
    <col min="9" max="9" width="14.7109375" style="17" customWidth="1"/>
    <col min="10" max="10" width="13.7109375" style="18" customWidth="1"/>
    <col min="11" max="255" width="9.140625" style="18" customWidth="1"/>
  </cols>
  <sheetData>
    <row r="1" spans="1:10" ht="41.25" customHeight="1">
      <c r="A1" s="215" t="s">
        <v>239</v>
      </c>
      <c r="B1" s="215"/>
      <c r="C1" s="215"/>
      <c r="D1" s="215"/>
      <c r="E1" s="215"/>
      <c r="F1" s="215"/>
      <c r="G1" s="215"/>
      <c r="H1" s="215"/>
      <c r="I1" s="215"/>
      <c r="J1" s="215"/>
    </row>
    <row r="2" spans="1:10" s="15" customFormat="1" ht="87" customHeight="1">
      <c r="A2" s="22"/>
      <c r="B2" s="19" t="s">
        <v>36</v>
      </c>
      <c r="C2" s="19" t="s">
        <v>160</v>
      </c>
      <c r="D2" s="19" t="s">
        <v>161</v>
      </c>
      <c r="E2" s="19" t="s">
        <v>164</v>
      </c>
      <c r="F2" s="19" t="s">
        <v>162</v>
      </c>
      <c r="G2" s="19" t="s">
        <v>163</v>
      </c>
      <c r="H2" s="19" t="s">
        <v>154</v>
      </c>
      <c r="I2" s="6" t="s">
        <v>3</v>
      </c>
      <c r="J2" s="21" t="s">
        <v>37</v>
      </c>
    </row>
    <row r="3" spans="1:11" ht="21" customHeight="1">
      <c r="A3" s="22">
        <v>1</v>
      </c>
      <c r="B3" s="22" t="s">
        <v>5</v>
      </c>
      <c r="C3" s="26"/>
      <c r="D3" s="27"/>
      <c r="E3" s="28"/>
      <c r="F3" s="27">
        <f>SUM(C3:E3)</f>
        <v>0</v>
      </c>
      <c r="G3" s="28"/>
      <c r="H3" s="29">
        <v>0</v>
      </c>
      <c r="I3" s="29">
        <v>2</v>
      </c>
      <c r="J3" s="90">
        <f>I3*H3</f>
        <v>0</v>
      </c>
      <c r="K3" s="15"/>
    </row>
    <row r="4" spans="1:11" ht="33" customHeight="1">
      <c r="A4" s="22">
        <v>2</v>
      </c>
      <c r="B4" s="22" t="s">
        <v>7</v>
      </c>
      <c r="C4" s="26"/>
      <c r="D4" s="27"/>
      <c r="E4" s="28"/>
      <c r="F4" s="27">
        <f>SUM(C4:E4)</f>
        <v>0</v>
      </c>
      <c r="G4" s="28"/>
      <c r="H4" s="29">
        <v>0</v>
      </c>
      <c r="I4" s="29">
        <v>2</v>
      </c>
      <c r="J4" s="90">
        <f>I4*H4</f>
        <v>0</v>
      </c>
      <c r="K4" s="15"/>
    </row>
    <row r="5" spans="1:11" ht="33" customHeight="1">
      <c r="A5" s="22">
        <v>3</v>
      </c>
      <c r="B5" s="22" t="s">
        <v>6</v>
      </c>
      <c r="C5" s="26"/>
      <c r="D5" s="27"/>
      <c r="E5" s="28"/>
      <c r="F5" s="27">
        <f aca="true" t="shared" si="0" ref="F5:F20">SUM(C5:E5)</f>
        <v>0</v>
      </c>
      <c r="G5" s="28"/>
      <c r="H5" s="29">
        <v>0</v>
      </c>
      <c r="I5" s="29">
        <v>2</v>
      </c>
      <c r="J5" s="90">
        <f aca="true" t="shared" si="1" ref="J5:J20">I5*H5</f>
        <v>0</v>
      </c>
      <c r="K5" s="15"/>
    </row>
    <row r="6" spans="1:11" ht="33" customHeight="1">
      <c r="A6" s="22">
        <v>4</v>
      </c>
      <c r="B6" s="22" t="s">
        <v>8</v>
      </c>
      <c r="C6" s="26"/>
      <c r="D6" s="27"/>
      <c r="E6" s="28"/>
      <c r="F6" s="27">
        <f t="shared" si="0"/>
        <v>0</v>
      </c>
      <c r="G6" s="28"/>
      <c r="H6" s="29">
        <v>0</v>
      </c>
      <c r="I6" s="29">
        <v>2</v>
      </c>
      <c r="J6" s="90">
        <f t="shared" si="1"/>
        <v>0</v>
      </c>
      <c r="K6" s="15"/>
    </row>
    <row r="7" spans="1:11" ht="33" customHeight="1">
      <c r="A7" s="22">
        <v>5</v>
      </c>
      <c r="B7" s="22" t="s">
        <v>9</v>
      </c>
      <c r="C7" s="26"/>
      <c r="D7" s="27"/>
      <c r="E7" s="28"/>
      <c r="F7" s="27">
        <f t="shared" si="0"/>
        <v>0</v>
      </c>
      <c r="G7" s="28"/>
      <c r="H7" s="29">
        <v>0</v>
      </c>
      <c r="I7" s="29">
        <v>2</v>
      </c>
      <c r="J7" s="90">
        <f t="shared" si="1"/>
        <v>0</v>
      </c>
      <c r="K7" s="15"/>
    </row>
    <row r="8" spans="1:11" ht="33" customHeight="1">
      <c r="A8" s="22">
        <v>6</v>
      </c>
      <c r="B8" s="22" t="s">
        <v>10</v>
      </c>
      <c r="C8" s="26"/>
      <c r="D8" s="27"/>
      <c r="E8" s="28"/>
      <c r="F8" s="27">
        <f t="shared" si="0"/>
        <v>0</v>
      </c>
      <c r="G8" s="28"/>
      <c r="H8" s="29">
        <v>0</v>
      </c>
      <c r="I8" s="29">
        <v>2</v>
      </c>
      <c r="J8" s="90">
        <f t="shared" si="1"/>
        <v>0</v>
      </c>
      <c r="K8" s="15"/>
    </row>
    <row r="9" spans="1:11" ht="33" customHeight="1">
      <c r="A9" s="22">
        <v>7</v>
      </c>
      <c r="B9" s="22" t="s">
        <v>11</v>
      </c>
      <c r="C9" s="26"/>
      <c r="D9" s="27"/>
      <c r="E9" s="28"/>
      <c r="F9" s="27">
        <f t="shared" si="0"/>
        <v>0</v>
      </c>
      <c r="G9" s="28"/>
      <c r="H9" s="29">
        <v>0</v>
      </c>
      <c r="I9" s="29">
        <v>2</v>
      </c>
      <c r="J9" s="90">
        <f t="shared" si="1"/>
        <v>0</v>
      </c>
      <c r="K9" s="15"/>
    </row>
    <row r="10" spans="1:11" ht="33" customHeight="1">
      <c r="A10" s="22">
        <v>8</v>
      </c>
      <c r="B10" s="22" t="s">
        <v>12</v>
      </c>
      <c r="C10" s="26"/>
      <c r="D10" s="27"/>
      <c r="E10" s="28"/>
      <c r="F10" s="27">
        <f t="shared" si="0"/>
        <v>0</v>
      </c>
      <c r="G10" s="28"/>
      <c r="H10" s="29">
        <v>0</v>
      </c>
      <c r="I10" s="29">
        <v>2</v>
      </c>
      <c r="J10" s="90">
        <f t="shared" si="1"/>
        <v>0</v>
      </c>
      <c r="K10" s="15"/>
    </row>
    <row r="11" spans="1:11" ht="33" customHeight="1">
      <c r="A11" s="22">
        <v>9</v>
      </c>
      <c r="B11" s="22" t="s">
        <v>13</v>
      </c>
      <c r="C11" s="26"/>
      <c r="D11" s="27"/>
      <c r="E11" s="28"/>
      <c r="F11" s="27">
        <f t="shared" si="0"/>
        <v>0</v>
      </c>
      <c r="G11" s="28"/>
      <c r="H11" s="29">
        <v>0</v>
      </c>
      <c r="I11" s="29">
        <v>2</v>
      </c>
      <c r="J11" s="90">
        <f t="shared" si="1"/>
        <v>0</v>
      </c>
      <c r="K11" s="15"/>
    </row>
    <row r="12" spans="1:11" ht="33" customHeight="1">
      <c r="A12" s="22">
        <v>10</v>
      </c>
      <c r="B12" s="22" t="s">
        <v>14</v>
      </c>
      <c r="C12" s="26"/>
      <c r="D12" s="27"/>
      <c r="E12" s="28"/>
      <c r="F12" s="27">
        <f t="shared" si="0"/>
        <v>0</v>
      </c>
      <c r="G12" s="28"/>
      <c r="H12" s="29">
        <v>0</v>
      </c>
      <c r="I12" s="29">
        <v>2</v>
      </c>
      <c r="J12" s="90">
        <f t="shared" si="1"/>
        <v>0</v>
      </c>
      <c r="K12" s="15"/>
    </row>
    <row r="13" spans="1:11" ht="33" customHeight="1">
      <c r="A13" s="22">
        <v>11</v>
      </c>
      <c r="B13" s="22" t="s">
        <v>15</v>
      </c>
      <c r="C13" s="26"/>
      <c r="D13" s="27"/>
      <c r="E13" s="28"/>
      <c r="F13" s="27">
        <f t="shared" si="0"/>
        <v>0</v>
      </c>
      <c r="G13" s="28"/>
      <c r="H13" s="29">
        <v>0</v>
      </c>
      <c r="I13" s="29">
        <v>2</v>
      </c>
      <c r="J13" s="90">
        <f t="shared" si="1"/>
        <v>0</v>
      </c>
      <c r="K13" s="15"/>
    </row>
    <row r="14" spans="1:11" ht="33" customHeight="1">
      <c r="A14" s="22">
        <v>12</v>
      </c>
      <c r="B14" s="22" t="s">
        <v>17</v>
      </c>
      <c r="C14" s="26"/>
      <c r="D14" s="27"/>
      <c r="E14" s="28"/>
      <c r="F14" s="27">
        <f>SUM(C14:E14)</f>
        <v>0</v>
      </c>
      <c r="G14" s="28"/>
      <c r="H14" s="29">
        <v>0</v>
      </c>
      <c r="I14" s="29">
        <v>2</v>
      </c>
      <c r="J14" s="90">
        <f>I14*H14</f>
        <v>0</v>
      </c>
      <c r="K14" s="15"/>
    </row>
    <row r="15" spans="1:11" ht="33" customHeight="1">
      <c r="A15" s="22">
        <v>13</v>
      </c>
      <c r="B15" s="22" t="s">
        <v>16</v>
      </c>
      <c r="C15" s="26"/>
      <c r="D15" s="27"/>
      <c r="E15" s="28"/>
      <c r="F15" s="27">
        <f t="shared" si="0"/>
        <v>0</v>
      </c>
      <c r="G15" s="28"/>
      <c r="H15" s="29">
        <v>0</v>
      </c>
      <c r="I15" s="29">
        <v>2</v>
      </c>
      <c r="J15" s="90">
        <f t="shared" si="1"/>
        <v>0</v>
      </c>
      <c r="K15" s="15"/>
    </row>
    <row r="16" spans="1:11" ht="33" customHeight="1">
      <c r="A16" s="22">
        <v>14</v>
      </c>
      <c r="B16" s="22" t="s">
        <v>18</v>
      </c>
      <c r="C16" s="26"/>
      <c r="D16" s="27"/>
      <c r="E16" s="28"/>
      <c r="F16" s="27">
        <f t="shared" si="0"/>
        <v>0</v>
      </c>
      <c r="G16" s="28"/>
      <c r="H16" s="29">
        <v>0</v>
      </c>
      <c r="I16" s="29">
        <v>2</v>
      </c>
      <c r="J16" s="90">
        <f t="shared" si="1"/>
        <v>0</v>
      </c>
      <c r="K16" s="15"/>
    </row>
    <row r="17" spans="1:11" ht="33" customHeight="1">
      <c r="A17" s="22">
        <v>15</v>
      </c>
      <c r="B17" s="22" t="s">
        <v>19</v>
      </c>
      <c r="C17" s="26"/>
      <c r="D17" s="27"/>
      <c r="E17" s="28"/>
      <c r="F17" s="27">
        <f t="shared" si="0"/>
        <v>0</v>
      </c>
      <c r="G17" s="28"/>
      <c r="H17" s="29">
        <v>0</v>
      </c>
      <c r="I17" s="29">
        <v>2</v>
      </c>
      <c r="J17" s="90">
        <f t="shared" si="1"/>
        <v>0</v>
      </c>
      <c r="K17" s="15"/>
    </row>
    <row r="18" spans="1:11" ht="33" customHeight="1">
      <c r="A18" s="22">
        <v>16</v>
      </c>
      <c r="B18" s="22" t="s">
        <v>23</v>
      </c>
      <c r="C18" s="26"/>
      <c r="D18" s="27"/>
      <c r="E18" s="28"/>
      <c r="F18" s="27">
        <f>SUM(C18:E18)</f>
        <v>0</v>
      </c>
      <c r="G18" s="28"/>
      <c r="H18" s="29">
        <v>0</v>
      </c>
      <c r="I18" s="29">
        <v>2</v>
      </c>
      <c r="J18" s="90">
        <f>I18*H18</f>
        <v>0</v>
      </c>
      <c r="K18" s="15"/>
    </row>
    <row r="19" spans="1:11" ht="33" customHeight="1">
      <c r="A19" s="22">
        <v>17</v>
      </c>
      <c r="B19" s="22" t="s">
        <v>21</v>
      </c>
      <c r="C19" s="26"/>
      <c r="D19" s="27"/>
      <c r="E19" s="28"/>
      <c r="F19" s="27">
        <f t="shared" si="0"/>
        <v>0</v>
      </c>
      <c r="G19" s="28"/>
      <c r="H19" s="29">
        <v>0</v>
      </c>
      <c r="I19" s="29">
        <v>2</v>
      </c>
      <c r="J19" s="90">
        <f t="shared" si="1"/>
        <v>0</v>
      </c>
      <c r="K19" s="15"/>
    </row>
    <row r="20" spans="1:11" ht="33" customHeight="1">
      <c r="A20" s="22">
        <v>18</v>
      </c>
      <c r="B20" s="22" t="s">
        <v>22</v>
      </c>
      <c r="C20" s="26"/>
      <c r="D20" s="27"/>
      <c r="E20" s="28"/>
      <c r="F20" s="27">
        <f t="shared" si="0"/>
        <v>0</v>
      </c>
      <c r="G20" s="28"/>
      <c r="H20" s="29">
        <v>0</v>
      </c>
      <c r="I20" s="29">
        <v>2</v>
      </c>
      <c r="J20" s="90">
        <f t="shared" si="1"/>
        <v>0</v>
      </c>
      <c r="K20" s="15"/>
    </row>
    <row r="21" spans="1:11" ht="33" customHeight="1">
      <c r="A21" s="22">
        <v>19</v>
      </c>
      <c r="B21" s="22" t="s">
        <v>20</v>
      </c>
      <c r="C21" s="26"/>
      <c r="D21" s="27"/>
      <c r="E21" s="28"/>
      <c r="F21" s="27">
        <f>SUM(C21:E21)</f>
        <v>0</v>
      </c>
      <c r="G21" s="28"/>
      <c r="H21" s="29">
        <v>0</v>
      </c>
      <c r="I21" s="29">
        <v>2</v>
      </c>
      <c r="J21" s="90">
        <f>I21*H21</f>
        <v>0</v>
      </c>
      <c r="K21" s="15"/>
    </row>
    <row r="22" spans="10:11" ht="16.5">
      <c r="J22" s="15"/>
      <c r="K22" s="15"/>
    </row>
    <row r="23" spans="10:11" ht="16.5">
      <c r="J23" s="15"/>
      <c r="K23" s="15"/>
    </row>
    <row r="24" spans="10:11" ht="16.5">
      <c r="J24" s="15"/>
      <c r="K24" s="15"/>
    </row>
    <row r="25" spans="10:11" ht="16.5">
      <c r="J25" s="15"/>
      <c r="K25" s="15"/>
    </row>
    <row r="26" spans="10:11" ht="16.5">
      <c r="J26" s="15"/>
      <c r="K26" s="15"/>
    </row>
    <row r="27" spans="10:11" ht="16.5">
      <c r="J27" s="15"/>
      <c r="K27" s="15"/>
    </row>
    <row r="28" spans="10:11" ht="16.5">
      <c r="J28" s="15"/>
      <c r="K28" s="15"/>
    </row>
    <row r="29" spans="10:11" ht="16.5">
      <c r="J29" s="15"/>
      <c r="K29" s="15"/>
    </row>
    <row r="30" spans="10:11" ht="16.5">
      <c r="J30" s="15"/>
      <c r="K30" s="15"/>
    </row>
    <row r="31" spans="10:11" ht="16.5">
      <c r="J31" s="15"/>
      <c r="K31" s="15"/>
    </row>
    <row r="32" spans="10:11" ht="16.5">
      <c r="J32" s="15"/>
      <c r="K32" s="15"/>
    </row>
  </sheetData>
  <sheetProtection selectLockedCells="1" selectUnlockedCells="1"/>
  <mergeCells count="1">
    <mergeCell ref="A1:J1"/>
  </mergeCells>
  <printOptions/>
  <pageMargins left="0.7874015748031497" right="0.7874015748031497" top="1.062992125984252" bottom="1.062992125984252" header="0.7874015748031497" footer="0.7874015748031497"/>
  <pageSetup fitToHeight="1" fitToWidth="1" horizontalDpi="600" verticalDpi="600" orientation="portrait" paperSize="9" scale="58" r:id="rId1"/>
  <headerFooter alignWithMargins="0">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L21"/>
  <sheetViews>
    <sheetView zoomScale="87" zoomScaleNormal="87" zoomScalePageLayoutView="0" workbookViewId="0" topLeftCell="A20">
      <selection activeCell="B18" sqref="B18"/>
    </sheetView>
  </sheetViews>
  <sheetFormatPr defaultColWidth="9.00390625" defaultRowHeight="12.75"/>
  <cols>
    <col min="1" max="1" width="3.7109375" style="30" customWidth="1"/>
    <col min="2" max="2" width="40.28125" style="30" customWidth="1"/>
    <col min="3" max="3" width="20.00390625" style="31" customWidth="1"/>
    <col min="4" max="5" width="14.421875" style="31" customWidth="1"/>
    <col min="6" max="6" width="13.57421875" style="32" customWidth="1"/>
    <col min="7" max="7" width="99.00390625" style="180" customWidth="1"/>
    <col min="8" max="8" width="9.00390625" style="32" customWidth="1"/>
    <col min="9" max="12" width="9.00390625" style="201" customWidth="1"/>
    <col min="13" max="16384" width="9.00390625" style="32" customWidth="1"/>
  </cols>
  <sheetData>
    <row r="1" spans="1:12" s="33" customFormat="1" ht="60.75" customHeight="1">
      <c r="A1" s="216" t="s">
        <v>38</v>
      </c>
      <c r="B1" s="217"/>
      <c r="C1" s="217"/>
      <c r="D1" s="217"/>
      <c r="E1" s="217"/>
      <c r="F1" s="217"/>
      <c r="G1" s="218"/>
      <c r="I1" s="199"/>
      <c r="J1" s="199"/>
      <c r="K1" s="199"/>
      <c r="L1" s="199"/>
    </row>
    <row r="2" spans="1:12" s="34" customFormat="1" ht="75">
      <c r="A2" s="156" t="s">
        <v>0</v>
      </c>
      <c r="B2" s="156" t="s">
        <v>1</v>
      </c>
      <c r="C2" s="156" t="s">
        <v>39</v>
      </c>
      <c r="D2" s="157" t="s">
        <v>154</v>
      </c>
      <c r="E2" s="153" t="s">
        <v>3</v>
      </c>
      <c r="F2" s="156" t="s">
        <v>40</v>
      </c>
      <c r="G2" s="178" t="s">
        <v>187</v>
      </c>
      <c r="I2" s="200"/>
      <c r="J2" s="200"/>
      <c r="K2" s="200"/>
      <c r="L2" s="200"/>
    </row>
    <row r="3" spans="1:7" ht="120" customHeight="1">
      <c r="A3" s="158">
        <v>1</v>
      </c>
      <c r="B3" s="158" t="s">
        <v>5</v>
      </c>
      <c r="C3" s="159" t="s">
        <v>41</v>
      </c>
      <c r="D3" s="160">
        <v>0</v>
      </c>
      <c r="E3" s="160">
        <v>1.5</v>
      </c>
      <c r="F3" s="160">
        <f>D3*E3</f>
        <v>0</v>
      </c>
      <c r="G3" s="179" t="s">
        <v>271</v>
      </c>
    </row>
    <row r="4" spans="1:7" ht="35.25" customHeight="1">
      <c r="A4" s="158">
        <v>2</v>
      </c>
      <c r="B4" s="158" t="s">
        <v>7</v>
      </c>
      <c r="C4" s="159" t="s">
        <v>41</v>
      </c>
      <c r="D4" s="160">
        <v>1</v>
      </c>
      <c r="E4" s="160">
        <v>1.5</v>
      </c>
      <c r="F4" s="181">
        <f>D4*E4</f>
        <v>1.5</v>
      </c>
      <c r="G4" s="179" t="s">
        <v>254</v>
      </c>
    </row>
    <row r="5" spans="1:7" ht="173.25" customHeight="1">
      <c r="A5" s="158">
        <v>3</v>
      </c>
      <c r="B5" s="207" t="s">
        <v>6</v>
      </c>
      <c r="C5" s="159" t="s">
        <v>41</v>
      </c>
      <c r="D5" s="160">
        <v>0</v>
      </c>
      <c r="E5" s="160">
        <v>1.5</v>
      </c>
      <c r="F5" s="160">
        <f aca="true" t="shared" si="0" ref="F5:F20">D5*E5</f>
        <v>0</v>
      </c>
      <c r="G5" s="179" t="s">
        <v>275</v>
      </c>
    </row>
    <row r="6" spans="1:7" ht="135" customHeight="1">
      <c r="A6" s="158">
        <v>4</v>
      </c>
      <c r="B6" s="158" t="s">
        <v>8</v>
      </c>
      <c r="C6" s="159" t="s">
        <v>41</v>
      </c>
      <c r="D6" s="160">
        <v>0</v>
      </c>
      <c r="E6" s="160">
        <v>1.5</v>
      </c>
      <c r="F6" s="191">
        <f t="shared" si="0"/>
        <v>0</v>
      </c>
      <c r="G6" s="179" t="s">
        <v>266</v>
      </c>
    </row>
    <row r="7" spans="1:7" ht="33.75" customHeight="1">
      <c r="A7" s="158">
        <v>5</v>
      </c>
      <c r="B7" s="158" t="s">
        <v>9</v>
      </c>
      <c r="C7" s="159" t="s">
        <v>41</v>
      </c>
      <c r="D7" s="160">
        <v>1</v>
      </c>
      <c r="E7" s="160">
        <v>1.5</v>
      </c>
      <c r="F7" s="181">
        <f t="shared" si="0"/>
        <v>1.5</v>
      </c>
      <c r="G7" s="179" t="s">
        <v>254</v>
      </c>
    </row>
    <row r="8" spans="1:7" ht="156" customHeight="1">
      <c r="A8" s="158">
        <v>6</v>
      </c>
      <c r="B8" s="158" t="s">
        <v>10</v>
      </c>
      <c r="C8" s="159" t="s">
        <v>41</v>
      </c>
      <c r="D8" s="160">
        <v>0</v>
      </c>
      <c r="E8" s="160">
        <v>1.5</v>
      </c>
      <c r="F8" s="191">
        <f t="shared" si="0"/>
        <v>0</v>
      </c>
      <c r="G8" s="179" t="s">
        <v>267</v>
      </c>
    </row>
    <row r="9" spans="1:10" ht="270" customHeight="1">
      <c r="A9" s="158">
        <v>7</v>
      </c>
      <c r="B9" s="207" t="s">
        <v>11</v>
      </c>
      <c r="C9" s="159" t="s">
        <v>41</v>
      </c>
      <c r="D9" s="160">
        <v>0</v>
      </c>
      <c r="E9" s="160">
        <v>1.5</v>
      </c>
      <c r="F9" s="160">
        <f t="shared" si="0"/>
        <v>0</v>
      </c>
      <c r="G9" s="179" t="s">
        <v>278</v>
      </c>
      <c r="J9" s="202"/>
    </row>
    <row r="10" spans="1:7" ht="53.25" customHeight="1">
      <c r="A10" s="158">
        <v>8</v>
      </c>
      <c r="B10" s="158" t="s">
        <v>12</v>
      </c>
      <c r="C10" s="159" t="s">
        <v>41</v>
      </c>
      <c r="D10" s="160">
        <v>0</v>
      </c>
      <c r="E10" s="160">
        <v>1.5</v>
      </c>
      <c r="F10" s="160">
        <f t="shared" si="0"/>
        <v>0</v>
      </c>
      <c r="G10" s="179" t="s">
        <v>268</v>
      </c>
    </row>
    <row r="11" spans="1:7" ht="100.5" customHeight="1">
      <c r="A11" s="158">
        <v>9</v>
      </c>
      <c r="B11" s="158" t="s">
        <v>13</v>
      </c>
      <c r="C11" s="159" t="s">
        <v>41</v>
      </c>
      <c r="D11" s="160">
        <v>0</v>
      </c>
      <c r="E11" s="160">
        <v>1.5</v>
      </c>
      <c r="F11" s="160">
        <f t="shared" si="0"/>
        <v>0</v>
      </c>
      <c r="G11" s="179" t="s">
        <v>255</v>
      </c>
    </row>
    <row r="12" spans="1:7" ht="129" customHeight="1">
      <c r="A12" s="158">
        <v>10</v>
      </c>
      <c r="B12" s="158" t="s">
        <v>14</v>
      </c>
      <c r="C12" s="159" t="s">
        <v>41</v>
      </c>
      <c r="D12" s="160">
        <v>0</v>
      </c>
      <c r="E12" s="160">
        <v>1.5</v>
      </c>
      <c r="F12" s="160">
        <f t="shared" si="0"/>
        <v>0</v>
      </c>
      <c r="G12" s="179" t="s">
        <v>269</v>
      </c>
    </row>
    <row r="13" spans="1:7" ht="194.25" customHeight="1">
      <c r="A13" s="158">
        <v>11</v>
      </c>
      <c r="B13" s="207" t="s">
        <v>15</v>
      </c>
      <c r="C13" s="159" t="s">
        <v>41</v>
      </c>
      <c r="D13" s="160">
        <v>0</v>
      </c>
      <c r="E13" s="160">
        <v>1.5</v>
      </c>
      <c r="F13" s="160">
        <f t="shared" si="0"/>
        <v>0</v>
      </c>
      <c r="G13" s="179" t="s">
        <v>276</v>
      </c>
    </row>
    <row r="14" spans="1:7" ht="116.25" customHeight="1">
      <c r="A14" s="158">
        <v>12</v>
      </c>
      <c r="B14" s="158" t="s">
        <v>17</v>
      </c>
      <c r="C14" s="159" t="s">
        <v>41</v>
      </c>
      <c r="D14" s="160">
        <v>0</v>
      </c>
      <c r="E14" s="160">
        <v>1.5</v>
      </c>
      <c r="F14" s="160">
        <f>D14*E14</f>
        <v>0</v>
      </c>
      <c r="G14" s="179" t="s">
        <v>270</v>
      </c>
    </row>
    <row r="15" spans="1:7" ht="84" customHeight="1">
      <c r="A15" s="158">
        <v>13</v>
      </c>
      <c r="B15" s="158" t="s">
        <v>16</v>
      </c>
      <c r="C15" s="159" t="s">
        <v>41</v>
      </c>
      <c r="D15" s="160">
        <v>0</v>
      </c>
      <c r="E15" s="160">
        <v>1.5</v>
      </c>
      <c r="F15" s="160">
        <f t="shared" si="0"/>
        <v>0</v>
      </c>
      <c r="G15" s="179" t="s">
        <v>256</v>
      </c>
    </row>
    <row r="16" spans="1:7" ht="409.5" customHeight="1">
      <c r="A16" s="158">
        <v>14</v>
      </c>
      <c r="B16" s="207" t="s">
        <v>18</v>
      </c>
      <c r="C16" s="159" t="s">
        <v>41</v>
      </c>
      <c r="D16" s="160">
        <v>0</v>
      </c>
      <c r="E16" s="160">
        <v>1.5</v>
      </c>
      <c r="F16" s="160">
        <f t="shared" si="0"/>
        <v>0</v>
      </c>
      <c r="G16" s="179" t="s">
        <v>277</v>
      </c>
    </row>
    <row r="17" spans="1:7" ht="81.75" customHeight="1">
      <c r="A17" s="158">
        <v>15</v>
      </c>
      <c r="B17" s="158" t="s">
        <v>19</v>
      </c>
      <c r="C17" s="159" t="s">
        <v>41</v>
      </c>
      <c r="D17" s="160">
        <v>0</v>
      </c>
      <c r="E17" s="160">
        <v>1.5</v>
      </c>
      <c r="F17" s="160">
        <f t="shared" si="0"/>
        <v>0</v>
      </c>
      <c r="G17" s="179" t="s">
        <v>265</v>
      </c>
    </row>
    <row r="18" spans="1:7" ht="153.75" customHeight="1">
      <c r="A18" s="158">
        <v>16</v>
      </c>
      <c r="B18" s="207" t="s">
        <v>23</v>
      </c>
      <c r="C18" s="159" t="s">
        <v>41</v>
      </c>
      <c r="D18" s="160">
        <v>0</v>
      </c>
      <c r="E18" s="160">
        <v>1.5</v>
      </c>
      <c r="F18" s="160">
        <f>D18*E18</f>
        <v>0</v>
      </c>
      <c r="G18" s="179" t="s">
        <v>279</v>
      </c>
    </row>
    <row r="19" spans="1:7" ht="201" customHeight="1">
      <c r="A19" s="158">
        <v>17</v>
      </c>
      <c r="B19" s="158" t="s">
        <v>21</v>
      </c>
      <c r="C19" s="159" t="s">
        <v>41</v>
      </c>
      <c r="D19" s="160">
        <v>0</v>
      </c>
      <c r="E19" s="160">
        <v>1.5</v>
      </c>
      <c r="F19" s="160">
        <f t="shared" si="0"/>
        <v>0</v>
      </c>
      <c r="G19" s="179" t="s">
        <v>258</v>
      </c>
    </row>
    <row r="20" spans="1:7" ht="239.25" customHeight="1">
      <c r="A20" s="158">
        <v>18</v>
      </c>
      <c r="B20" s="158" t="s">
        <v>22</v>
      </c>
      <c r="C20" s="159" t="s">
        <v>41</v>
      </c>
      <c r="D20" s="160">
        <v>0</v>
      </c>
      <c r="E20" s="160">
        <v>1.5</v>
      </c>
      <c r="F20" s="160">
        <f t="shared" si="0"/>
        <v>0</v>
      </c>
      <c r="G20" s="179" t="s">
        <v>259</v>
      </c>
    </row>
    <row r="21" spans="1:7" ht="310.5" customHeight="1">
      <c r="A21" s="158">
        <v>19</v>
      </c>
      <c r="B21" s="158" t="s">
        <v>20</v>
      </c>
      <c r="C21" s="159" t="s">
        <v>41</v>
      </c>
      <c r="D21" s="160">
        <v>0</v>
      </c>
      <c r="E21" s="160">
        <v>1.5</v>
      </c>
      <c r="F21" s="160">
        <f>D21*E21</f>
        <v>0</v>
      </c>
      <c r="G21" s="179" t="s">
        <v>257</v>
      </c>
    </row>
  </sheetData>
  <sheetProtection selectLockedCells="1" selectUnlockedCells="1"/>
  <mergeCells count="1">
    <mergeCell ref="A1:G1"/>
  </mergeCells>
  <printOptions/>
  <pageMargins left="0.7480314960629921" right="0.7480314960629921" top="0.3937007874015748" bottom="0.3937007874015748" header="0.5118110236220472" footer="0.5118110236220472"/>
  <pageSetup fitToHeight="4" fitToWidth="1" horizontalDpi="600" verticalDpi="600" orientation="portrait" paperSize="9" scale="42"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F21"/>
  <sheetViews>
    <sheetView zoomScale="87" zoomScaleNormal="87" zoomScalePageLayoutView="0" workbookViewId="0" topLeftCell="A1">
      <selection activeCell="E19" sqref="E19:E21"/>
    </sheetView>
  </sheetViews>
  <sheetFormatPr defaultColWidth="9.140625" defaultRowHeight="12.75"/>
  <cols>
    <col min="1" max="1" width="3.7109375" style="1" customWidth="1"/>
    <col min="2" max="2" width="35.00390625" style="1" customWidth="1"/>
    <col min="3" max="3" width="9.140625" style="1" customWidth="1"/>
    <col min="4" max="4" width="15.140625" style="0" customWidth="1"/>
    <col min="5" max="5" width="13.57421875" style="0" customWidth="1"/>
    <col min="6" max="6" width="31.28125" style="37" customWidth="1"/>
  </cols>
  <sheetData>
    <row r="1" spans="1:6" s="38" customFormat="1" ht="60.75" customHeight="1">
      <c r="A1" s="212" t="s">
        <v>42</v>
      </c>
      <c r="B1" s="212"/>
      <c r="C1" s="212"/>
      <c r="D1" s="212"/>
      <c r="E1" s="212"/>
      <c r="F1" s="212"/>
    </row>
    <row r="2" spans="1:6" s="38" customFormat="1" ht="47.25">
      <c r="A2" s="11" t="s">
        <v>0</v>
      </c>
      <c r="B2" s="11" t="s">
        <v>1</v>
      </c>
      <c r="C2" s="11" t="s">
        <v>153</v>
      </c>
      <c r="D2" s="6" t="s">
        <v>3</v>
      </c>
      <c r="E2" s="5" t="s">
        <v>44</v>
      </c>
      <c r="F2" s="39"/>
    </row>
    <row r="3" spans="1:6" ht="14.25" customHeight="1">
      <c r="A3" s="7">
        <v>1</v>
      </c>
      <c r="B3" s="7" t="s">
        <v>5</v>
      </c>
      <c r="C3" s="7">
        <v>0</v>
      </c>
      <c r="D3" s="66">
        <v>0.5</v>
      </c>
      <c r="E3" s="40">
        <f aca="true" t="shared" si="0" ref="E3:E20">D3*C3</f>
        <v>0</v>
      </c>
      <c r="F3" s="41"/>
    </row>
    <row r="4" spans="1:6" ht="55.5" customHeight="1">
      <c r="A4" s="7">
        <v>2</v>
      </c>
      <c r="B4" s="7" t="s">
        <v>7</v>
      </c>
      <c r="C4" s="7">
        <v>1</v>
      </c>
      <c r="D4" s="66">
        <v>0.5</v>
      </c>
      <c r="E4" s="198">
        <f>D4*C4</f>
        <v>0.5</v>
      </c>
      <c r="F4" s="41" t="s">
        <v>45</v>
      </c>
    </row>
    <row r="5" spans="1:6" ht="21.75" customHeight="1">
      <c r="A5" s="7">
        <v>3</v>
      </c>
      <c r="B5" s="7" t="s">
        <v>6</v>
      </c>
      <c r="C5" s="7">
        <v>0</v>
      </c>
      <c r="D5" s="66">
        <v>0.5</v>
      </c>
      <c r="E5" s="40">
        <f t="shared" si="0"/>
        <v>0</v>
      </c>
      <c r="F5" s="41"/>
    </row>
    <row r="6" spans="1:6" ht="48.75" customHeight="1">
      <c r="A6" s="7">
        <v>4</v>
      </c>
      <c r="B6" s="7" t="s">
        <v>8</v>
      </c>
      <c r="C6" s="7">
        <v>1</v>
      </c>
      <c r="D6" s="66">
        <v>0.5</v>
      </c>
      <c r="E6" s="198">
        <f t="shared" si="0"/>
        <v>0.5</v>
      </c>
      <c r="F6" s="41" t="s">
        <v>264</v>
      </c>
    </row>
    <row r="7" spans="1:6" ht="21.75" customHeight="1">
      <c r="A7" s="7">
        <v>5</v>
      </c>
      <c r="B7" s="7" t="s">
        <v>9</v>
      </c>
      <c r="C7" s="7">
        <v>0</v>
      </c>
      <c r="D7" s="66">
        <v>0.5</v>
      </c>
      <c r="E7" s="40">
        <f t="shared" si="0"/>
        <v>0</v>
      </c>
      <c r="F7" s="41"/>
    </row>
    <row r="8" spans="1:6" ht="21.75" customHeight="1">
      <c r="A8" s="7">
        <v>6</v>
      </c>
      <c r="B8" s="7" t="s">
        <v>10</v>
      </c>
      <c r="C8" s="7">
        <v>0</v>
      </c>
      <c r="D8" s="66">
        <v>0.5</v>
      </c>
      <c r="E8" s="40">
        <f t="shared" si="0"/>
        <v>0</v>
      </c>
      <c r="F8" s="41"/>
    </row>
    <row r="9" spans="1:6" ht="21.75" customHeight="1">
      <c r="A9" s="7">
        <v>7</v>
      </c>
      <c r="B9" s="7" t="s">
        <v>11</v>
      </c>
      <c r="C9" s="7">
        <v>0</v>
      </c>
      <c r="D9" s="66">
        <v>0.5</v>
      </c>
      <c r="E9" s="40">
        <f t="shared" si="0"/>
        <v>0</v>
      </c>
      <c r="F9" s="41"/>
    </row>
    <row r="10" spans="1:6" ht="78.75" customHeight="1">
      <c r="A10" s="7">
        <v>8</v>
      </c>
      <c r="B10" s="7" t="s">
        <v>12</v>
      </c>
      <c r="C10" s="7">
        <v>1</v>
      </c>
      <c r="D10" s="66">
        <v>0.5</v>
      </c>
      <c r="E10" s="198">
        <f t="shared" si="0"/>
        <v>0.5</v>
      </c>
      <c r="F10" s="41" t="s">
        <v>46</v>
      </c>
    </row>
    <row r="11" spans="1:6" ht="21.75" customHeight="1">
      <c r="A11" s="7">
        <v>9</v>
      </c>
      <c r="B11" s="7" t="s">
        <v>13</v>
      </c>
      <c r="C11" s="7">
        <v>0</v>
      </c>
      <c r="D11" s="66">
        <v>0.5</v>
      </c>
      <c r="E11" s="40">
        <f t="shared" si="0"/>
        <v>0</v>
      </c>
      <c r="F11" s="41"/>
    </row>
    <row r="12" spans="1:6" ht="57.75" customHeight="1">
      <c r="A12" s="7">
        <v>10</v>
      </c>
      <c r="B12" s="7" t="s">
        <v>14</v>
      </c>
      <c r="C12" s="7">
        <v>0</v>
      </c>
      <c r="D12" s="66">
        <v>0.5</v>
      </c>
      <c r="E12" s="40">
        <f t="shared" si="0"/>
        <v>0</v>
      </c>
      <c r="F12" s="41"/>
    </row>
    <row r="13" spans="1:6" ht="45.75" customHeight="1">
      <c r="A13" s="7">
        <v>11</v>
      </c>
      <c r="B13" s="7" t="s">
        <v>15</v>
      </c>
      <c r="C13" s="7">
        <v>1</v>
      </c>
      <c r="D13" s="66">
        <v>0.5</v>
      </c>
      <c r="E13" s="198">
        <f t="shared" si="0"/>
        <v>0.5</v>
      </c>
      <c r="F13" s="41" t="s">
        <v>47</v>
      </c>
    </row>
    <row r="14" spans="1:6" ht="21.75" customHeight="1">
      <c r="A14" s="7">
        <v>12</v>
      </c>
      <c r="B14" s="7" t="s">
        <v>17</v>
      </c>
      <c r="C14" s="7">
        <v>0</v>
      </c>
      <c r="D14" s="66">
        <v>0.5</v>
      </c>
      <c r="E14" s="40">
        <f>D14*C14</f>
        <v>0</v>
      </c>
      <c r="F14" s="41"/>
    </row>
    <row r="15" spans="1:6" ht="21.75" customHeight="1">
      <c r="A15" s="7">
        <v>13</v>
      </c>
      <c r="B15" s="7" t="s">
        <v>16</v>
      </c>
      <c r="C15" s="7">
        <v>0</v>
      </c>
      <c r="D15" s="66">
        <v>0.5</v>
      </c>
      <c r="E15" s="40">
        <f t="shared" si="0"/>
        <v>0</v>
      </c>
      <c r="F15" s="41"/>
    </row>
    <row r="16" spans="1:6" ht="21.75" customHeight="1">
      <c r="A16" s="7">
        <v>14</v>
      </c>
      <c r="B16" s="7" t="s">
        <v>18</v>
      </c>
      <c r="C16" s="7">
        <v>0</v>
      </c>
      <c r="D16" s="66">
        <v>0.5</v>
      </c>
      <c r="E16" s="40">
        <f t="shared" si="0"/>
        <v>0</v>
      </c>
      <c r="F16" s="41"/>
    </row>
    <row r="17" spans="1:6" ht="21.75" customHeight="1">
      <c r="A17" s="7">
        <v>15</v>
      </c>
      <c r="B17" s="7" t="s">
        <v>19</v>
      </c>
      <c r="C17" s="7">
        <v>0</v>
      </c>
      <c r="D17" s="66">
        <v>0.5</v>
      </c>
      <c r="E17" s="40">
        <f t="shared" si="0"/>
        <v>0</v>
      </c>
      <c r="F17" s="41"/>
    </row>
    <row r="18" spans="1:6" ht="21.75" customHeight="1">
      <c r="A18" s="7">
        <v>16</v>
      </c>
      <c r="B18" s="7" t="s">
        <v>23</v>
      </c>
      <c r="C18" s="7">
        <v>0</v>
      </c>
      <c r="D18" s="66">
        <v>0.5</v>
      </c>
      <c r="E18" s="40">
        <f>D18*C18</f>
        <v>0</v>
      </c>
      <c r="F18" s="41"/>
    </row>
    <row r="19" spans="1:6" ht="95.25" customHeight="1">
      <c r="A19" s="7">
        <v>17</v>
      </c>
      <c r="B19" s="7" t="s">
        <v>21</v>
      </c>
      <c r="C19" s="7">
        <v>1</v>
      </c>
      <c r="D19" s="66">
        <v>0.5</v>
      </c>
      <c r="E19" s="198">
        <f t="shared" si="0"/>
        <v>0.5</v>
      </c>
      <c r="F19" s="41" t="s">
        <v>49</v>
      </c>
    </row>
    <row r="20" spans="1:6" ht="53.25" customHeight="1">
      <c r="A20" s="7">
        <v>18</v>
      </c>
      <c r="B20" s="7" t="s">
        <v>22</v>
      </c>
      <c r="C20" s="7">
        <v>1</v>
      </c>
      <c r="D20" s="66">
        <v>0.5</v>
      </c>
      <c r="E20" s="198">
        <f t="shared" si="0"/>
        <v>0.5</v>
      </c>
      <c r="F20" s="41" t="s">
        <v>50</v>
      </c>
    </row>
    <row r="21" spans="1:6" ht="62.25" customHeight="1">
      <c r="A21" s="7">
        <v>19</v>
      </c>
      <c r="B21" s="7" t="s">
        <v>20</v>
      </c>
      <c r="C21" s="7">
        <v>1</v>
      </c>
      <c r="D21" s="66">
        <v>0.5</v>
      </c>
      <c r="E21" s="198">
        <f>D21*C21</f>
        <v>0.5</v>
      </c>
      <c r="F21" s="41" t="s">
        <v>48</v>
      </c>
    </row>
  </sheetData>
  <sheetProtection selectLockedCells="1" selectUnlockedCells="1"/>
  <mergeCells count="1">
    <mergeCell ref="A1:F1"/>
  </mergeCells>
  <printOptions/>
  <pageMargins left="0.7480314960629921" right="0.7480314960629921" top="0.8267716535433072" bottom="0.984251968503937"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rfu15</dc:creator>
  <cp:keywords/>
  <dc:description/>
  <cp:lastModifiedBy>rfu15</cp:lastModifiedBy>
  <cp:lastPrinted>2019-05-28T03:04:58Z</cp:lastPrinted>
  <dcterms:created xsi:type="dcterms:W3CDTF">2017-05-23T02:34:01Z</dcterms:created>
  <dcterms:modified xsi:type="dcterms:W3CDTF">2019-05-28T03:06:23Z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